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1250" activeTab="0"/>
  </bookViews>
  <sheets>
    <sheet name="basic" sheetId="1" r:id="rId1"/>
    <sheet name="月別推移" sheetId="2" r:id="rId2"/>
  </sheets>
  <definedNames>
    <definedName name="_xlnm.Print_Area" localSheetId="0">'basic'!$A:$IV</definedName>
    <definedName name="_xlnm.Print_Area" localSheetId="1">'月別推移'!$A:$IV</definedName>
    <definedName name="SHEET_TITLE" localSheetId="0">"basic"</definedName>
    <definedName name="SHEET_TITLE" localSheetId="1">"シート3"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<sst xmlns="http://schemas.openxmlformats.org/spreadsheetml/2006/main" count="84" uniqueCount="77">
  <si>
    <t>製品基礎データ</t>
  </si>
  <si>
    <t>サポート人件費(要員)</t>
  </si>
  <si>
    <t>有償利用者比</t>
  </si>
  <si>
    <t>説明</t>
  </si>
  <si>
    <t>サポート人件費(リーダー)</t>
  </si>
  <si>
    <t>利用者のうち有償のものの割合(パッケージ販売なら1/1、OSSやウェブなら有償利用者の割合)</t>
  </si>
  <si>
    <t>月間新規利用者数(件/月)</t>
  </si>
  <si>
    <t>営業人件費</t>
  </si>
  <si>
    <t>有償無償に関わらず、月間利用者の数</t>
  </si>
  <si>
    <t>製品特性依存パラメータ</t>
  </si>
  <si>
    <t>費用基礎データ</t>
  </si>
  <si>
    <t>その他人員比例費用</t>
  </si>
  <si>
    <t>利用料</t>
  </si>
  <si>
    <t>販売数比例費用</t>
  </si>
  <si>
    <t>サポート費のように月々売り上げのあるもの</t>
  </si>
  <si>
    <t>出荷価格</t>
  </si>
  <si>
    <t>販売費用</t>
  </si>
  <si>
    <t>運用時サポート確率(件数/販売累計数)</t>
  </si>
  <si>
    <t>代理店等に卸す価格</t>
  </si>
  <si>
    <t>仕切り率</t>
  </si>
  <si>
    <t>利用者比例費用</t>
  </si>
  <si>
    <t>運用時にサポートが必要になる確率</t>
  </si>
  <si>
    <t>導入時サポート確率(件数/販売数)</t>
  </si>
  <si>
    <t>製品価格</t>
  </si>
  <si>
    <t>ウェブサービスのように、無料の利用者がいる場合に、その利用者の数に比例して掛かる費用</t>
  </si>
  <si>
    <t>月間労働時間</t>
  </si>
  <si>
    <t>導入時にサポートが必要になる確率</t>
  </si>
  <si>
    <t>運用サポート時間(時間/件)</t>
  </si>
  <si>
    <t>開発費</t>
  </si>
  <si>
    <t>ワークスペース(坪/人)</t>
  </si>
  <si>
    <t>通常運用者のサポートに必要な時間</t>
  </si>
  <si>
    <t>導入サポート時間(時間/件)</t>
  </si>
  <si>
    <t>開発工数(人月)</t>
  </si>
  <si>
    <t>だいたいワークスペースは1人あたり2〜3坪になります</t>
  </si>
  <si>
    <t>事務所家賃単価(円/坪)</t>
  </si>
  <si>
    <t>導入時のサポートに必要な時間</t>
  </si>
  <si>
    <t>加速度</t>
  </si>
  <si>
    <t>開発者単価(円/人月)</t>
  </si>
  <si>
    <t>開発人件費</t>
  </si>
  <si>
    <t>新規利用者の伸び。今は二次増加を仮定している</t>
  </si>
  <si>
    <t>販売数</t>
  </si>
  <si>
    <t>サポート(兵隊)人件費</t>
  </si>
  <si>
    <t>累積利益</t>
  </si>
  <si>
    <t>売上合計</t>
  </si>
  <si>
    <t>ワークスペース面積</t>
  </si>
  <si>
    <t>月間販売売上</t>
  </si>
  <si>
    <t>費用合計</t>
  </si>
  <si>
    <t>開発人員数</t>
  </si>
  <si>
    <t>販売累計</t>
  </si>
  <si>
    <t>サポート(リーダ)人員数</t>
  </si>
  <si>
    <t>月間販売数</t>
  </si>
  <si>
    <t>サポート時間</t>
  </si>
  <si>
    <t>経過月数</t>
  </si>
  <si>
    <t>初期値</t>
  </si>
  <si>
    <t>導入サポート件数</t>
  </si>
  <si>
    <t>サポート(リーダ)人件費</t>
  </si>
  <si>
    <t>売上累計</t>
  </si>
  <si>
    <t>単月利益</t>
  </si>
  <si>
    <t>費用累計</t>
  </si>
  <si>
    <t>総人員数</t>
  </si>
  <si>
    <t>サポート(要員)人員数</t>
  </si>
  <si>
    <t>利用者累計</t>
  </si>
  <si>
    <t>営業人員数</t>
  </si>
  <si>
    <t>月間新規利用者数</t>
  </si>
  <si>
    <t>ワークスペース家賃</t>
  </si>
  <si>
    <t>運用サポート件数</t>
  </si>
  <si>
    <t>オープンソースやウェブサービスなら０</t>
  </si>
  <si>
    <t>サポートに外注を使ったり、大勢になるとリーダーが必要になります。</t>
  </si>
  <si>
    <t>デバッグや開発でないとわからないサポートの時に考慮します</t>
  </si>
  <si>
    <t>サービスのために事務所を開く場合に必要になります。都内なら坪10,000～でしょう。</t>
  </si>
  <si>
    <t>要員数に比例するもので、事務所家賃以外のもの</t>
  </si>
  <si>
    <r>
      <t>突発費用</t>
    </r>
    <r>
      <rPr>
        <sz val="9"/>
        <color indexed="8"/>
        <rFont val="Kochi Mincho"/>
        <family val="2"/>
      </rPr>
      <t>(</t>
    </r>
    <r>
      <rPr>
        <sz val="9"/>
        <color indexed="8"/>
        <rFont val="ＭＳ Ｐゴシック"/>
        <family val="3"/>
      </rPr>
      <t>広告等</t>
    </r>
    <r>
      <rPr>
        <sz val="9"/>
        <color indexed="8"/>
        <rFont val="Kochi Mincho"/>
        <family val="2"/>
      </rPr>
      <t>)</t>
    </r>
  </si>
  <si>
    <t>顧客管理費用等、販売や有償利用者にかかる費用</t>
  </si>
  <si>
    <t>出荷する時にかかる費用</t>
  </si>
  <si>
    <t>新規利用者費用</t>
  </si>
  <si>
    <t>新規利用者が増えるごとにかかる費用</t>
  </si>
  <si>
    <t>普通のサポートは定時内しかありえない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</si>
</sst>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\#\,##0"/>
    <numFmt numFmtId="181" formatCode="#\ ???/???"/>
    <numFmt numFmtId="182" formatCode="&quot;\&quot;#,##0_);[Red]\(&quot;\&quot;#,##0\)"/>
    <numFmt numFmtId="183" formatCode="&quot;\&quot;#,##0;[Red]&quot;\&quot;#,##0"/>
  </numFmts>
  <fonts count="7">
    <font>
      <sz val="10"/>
      <color indexed="8"/>
      <name val="Kochi Mincho"/>
      <family val="2"/>
    </font>
    <font>
      <sz val="9"/>
      <color indexed="8"/>
      <name val="Kochi Mincho"/>
      <family val="2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Kochi Mincho"/>
      <family val="2"/>
    </font>
    <font>
      <u val="single"/>
      <sz val="10"/>
      <color indexed="36"/>
      <name val="Kochi Mincho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fill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80" fontId="1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5" fontId="1" fillId="0" borderId="2" xfId="0" applyNumberFormat="1" applyFont="1" applyFill="1" applyBorder="1" applyAlignment="1" applyProtection="1">
      <alignment/>
      <protection/>
    </xf>
    <xf numFmtId="5" fontId="1" fillId="0" borderId="3" xfId="0" applyNumberFormat="1" applyFont="1" applyFill="1" applyBorder="1" applyAlignment="1" applyProtection="1">
      <alignment/>
      <protection/>
    </xf>
    <xf numFmtId="183" fontId="1" fillId="0" borderId="2" xfId="0" applyNumberFormat="1" applyFont="1" applyFill="1" applyBorder="1" applyAlignment="1" applyProtection="1">
      <alignment/>
      <protection/>
    </xf>
    <xf numFmtId="183" fontId="1" fillId="0" borderId="3" xfId="0" applyNumberFormat="1" applyFont="1" applyFill="1" applyBorder="1" applyAlignment="1" applyProtection="1">
      <alignment/>
      <protection/>
    </xf>
    <xf numFmtId="183" fontId="1" fillId="0" borderId="1" xfId="0" applyNumberFormat="1" applyFont="1" applyFill="1" applyBorder="1" applyAlignment="1" applyProtection="1">
      <alignment/>
      <protection/>
    </xf>
    <xf numFmtId="183" fontId="1" fillId="0" borderId="4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 locked="0"/>
    </xf>
    <xf numFmtId="0" fontId="1" fillId="2" borderId="3" xfId="0" applyNumberFormat="1" applyFont="1" applyFill="1" applyBorder="1" applyAlignment="1" applyProtection="1">
      <alignment/>
      <protection locked="0"/>
    </xf>
    <xf numFmtId="0" fontId="3" fillId="0" borderId="2" xfId="0" applyNumberFormat="1" applyFont="1" applyFill="1" applyBorder="1" applyAlignment="1" applyProtection="1">
      <alignment/>
      <protection/>
    </xf>
    <xf numFmtId="5" fontId="1" fillId="2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182" fontId="0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horizontal="left" vertical="top" wrapText="1"/>
      <protection/>
    </xf>
    <xf numFmtId="0" fontId="0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vertical="center"/>
      <protection/>
    </xf>
    <xf numFmtId="5" fontId="0" fillId="0" borderId="4" xfId="0" applyNumberFormat="1" applyFont="1" applyFill="1" applyBorder="1" applyAlignment="1" applyProtection="1">
      <alignment vertical="center"/>
      <protection/>
    </xf>
    <xf numFmtId="5" fontId="0" fillId="2" borderId="4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horizontal="left" vertical="top" wrapText="1"/>
      <protection/>
    </xf>
    <xf numFmtId="9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4" xfId="0" applyNumberFormat="1" applyFont="1" applyFill="1" applyBorder="1" applyAlignment="1" applyProtection="1">
      <alignment vertical="center"/>
      <protection locked="0"/>
    </xf>
    <xf numFmtId="181" fontId="0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SheetLayoutView="1" workbookViewId="0" topLeftCell="A1">
      <selection activeCell="B9" sqref="B9"/>
    </sheetView>
  </sheetViews>
  <sheetFormatPr defaultColWidth="9.00390625" defaultRowHeight="12.75"/>
  <cols>
    <col min="1" max="1" width="30.75390625" style="1" customWidth="1"/>
    <col min="2" max="2" width="15.625" style="1" customWidth="1"/>
    <col min="3" max="3" width="27.625" style="4" customWidth="1"/>
  </cols>
  <sheetData>
    <row r="1" spans="1:3" ht="12.75">
      <c r="A1" s="36" t="s">
        <v>0</v>
      </c>
      <c r="B1" s="36"/>
      <c r="C1" s="22" t="s">
        <v>3</v>
      </c>
    </row>
    <row r="2" spans="1:3" ht="12.75">
      <c r="A2" s="23" t="s">
        <v>37</v>
      </c>
      <c r="B2" s="24">
        <v>1000000</v>
      </c>
      <c r="C2" s="25"/>
    </row>
    <row r="3" spans="1:3" ht="12.75">
      <c r="A3" s="23" t="s">
        <v>32</v>
      </c>
      <c r="B3" s="26">
        <v>12</v>
      </c>
      <c r="C3" s="25"/>
    </row>
    <row r="4" spans="1:3" ht="12.75">
      <c r="A4" s="27" t="s">
        <v>28</v>
      </c>
      <c r="B4" s="28">
        <f>B2*B3</f>
        <v>12000000</v>
      </c>
      <c r="C4" s="25"/>
    </row>
    <row r="5" spans="1:3" ht="24">
      <c r="A5" s="27" t="s">
        <v>23</v>
      </c>
      <c r="B5" s="29">
        <v>48000</v>
      </c>
      <c r="C5" s="30" t="s">
        <v>66</v>
      </c>
    </row>
    <row r="6" spans="1:3" ht="12.75">
      <c r="A6" s="27" t="s">
        <v>19</v>
      </c>
      <c r="B6" s="31">
        <v>0.5</v>
      </c>
      <c r="C6" s="25"/>
    </row>
    <row r="7" spans="1:3" ht="12.75">
      <c r="A7" s="27" t="s">
        <v>15</v>
      </c>
      <c r="B7" s="28">
        <f>B5*B6</f>
        <v>24000</v>
      </c>
      <c r="C7" s="25" t="s">
        <v>18</v>
      </c>
    </row>
    <row r="8" spans="1:3" ht="27" customHeight="1">
      <c r="A8" s="27" t="s">
        <v>12</v>
      </c>
      <c r="B8" s="29">
        <v>0</v>
      </c>
      <c r="C8" s="25" t="s">
        <v>14</v>
      </c>
    </row>
    <row r="10" spans="1:3" ht="12.75">
      <c r="A10" s="36" t="s">
        <v>10</v>
      </c>
      <c r="B10" s="36"/>
      <c r="C10" s="25"/>
    </row>
    <row r="11" spans="1:3" ht="12.75">
      <c r="A11" s="27" t="s">
        <v>7</v>
      </c>
      <c r="B11" s="29">
        <v>1000000</v>
      </c>
      <c r="C11" s="25"/>
    </row>
    <row r="12" spans="1:3" ht="12.75">
      <c r="A12" s="27" t="s">
        <v>4</v>
      </c>
      <c r="B12" s="29">
        <v>1200000</v>
      </c>
      <c r="C12" s="37" t="s">
        <v>67</v>
      </c>
    </row>
    <row r="13" spans="1:3" ht="12.75">
      <c r="A13" s="27" t="s">
        <v>1</v>
      </c>
      <c r="B13" s="29">
        <v>500000</v>
      </c>
      <c r="C13" s="38"/>
    </row>
    <row r="14" spans="1:3" ht="24">
      <c r="A14" s="27" t="s">
        <v>38</v>
      </c>
      <c r="B14" s="29">
        <v>800000</v>
      </c>
      <c r="C14" s="30" t="s">
        <v>68</v>
      </c>
    </row>
    <row r="15" spans="1:3" ht="36">
      <c r="A15" s="27" t="s">
        <v>34</v>
      </c>
      <c r="B15" s="29">
        <v>10000</v>
      </c>
      <c r="C15" s="30" t="s">
        <v>69</v>
      </c>
    </row>
    <row r="16" spans="1:3" ht="25.5">
      <c r="A16" s="27" t="s">
        <v>29</v>
      </c>
      <c r="B16" s="32">
        <v>2</v>
      </c>
      <c r="C16" s="25" t="s">
        <v>33</v>
      </c>
    </row>
    <row r="17" spans="1:3" ht="24">
      <c r="A17" s="27" t="s">
        <v>25</v>
      </c>
      <c r="B17" s="32">
        <v>172</v>
      </c>
      <c r="C17" s="30" t="s">
        <v>76</v>
      </c>
    </row>
    <row r="18" spans="1:3" ht="24">
      <c r="A18" s="35" t="s">
        <v>74</v>
      </c>
      <c r="B18" s="29">
        <v>100</v>
      </c>
      <c r="C18" s="30" t="s">
        <v>75</v>
      </c>
    </row>
    <row r="19" spans="1:3" ht="36">
      <c r="A19" s="27" t="s">
        <v>20</v>
      </c>
      <c r="B19" s="29">
        <v>0</v>
      </c>
      <c r="C19" s="25" t="s">
        <v>24</v>
      </c>
    </row>
    <row r="20" spans="1:3" ht="12.75">
      <c r="A20" s="27" t="s">
        <v>16</v>
      </c>
      <c r="B20" s="29">
        <v>1000</v>
      </c>
      <c r="C20" s="30" t="s">
        <v>73</v>
      </c>
    </row>
    <row r="21" spans="1:3" ht="24">
      <c r="A21" s="27" t="s">
        <v>13</v>
      </c>
      <c r="B21" s="29">
        <v>100</v>
      </c>
      <c r="C21" s="30" t="s">
        <v>72</v>
      </c>
    </row>
    <row r="22" spans="1:3" ht="24">
      <c r="A22" s="27" t="s">
        <v>11</v>
      </c>
      <c r="B22" s="29">
        <v>0</v>
      </c>
      <c r="C22" s="30" t="s">
        <v>70</v>
      </c>
    </row>
    <row r="23" spans="1:3" ht="12.75">
      <c r="A23" s="2"/>
      <c r="B23" s="2"/>
      <c r="C23" s="3"/>
    </row>
    <row r="24" spans="1:3" ht="12.75">
      <c r="A24" s="36" t="s">
        <v>9</v>
      </c>
      <c r="B24" s="36"/>
      <c r="C24" s="25"/>
    </row>
    <row r="25" spans="1:3" ht="24">
      <c r="A25" s="23" t="s">
        <v>6</v>
      </c>
      <c r="B25" s="26">
        <v>50</v>
      </c>
      <c r="C25" s="25" t="s">
        <v>8</v>
      </c>
    </row>
    <row r="26" spans="1:3" ht="37.5">
      <c r="A26" s="27" t="s">
        <v>2</v>
      </c>
      <c r="B26" s="33">
        <v>1</v>
      </c>
      <c r="C26" s="25" t="s">
        <v>5</v>
      </c>
    </row>
    <row r="27" spans="1:3" ht="12.75">
      <c r="A27" s="27" t="s">
        <v>40</v>
      </c>
      <c r="B27" s="34">
        <f>B25*B26</f>
        <v>50</v>
      </c>
      <c r="C27" s="25"/>
    </row>
    <row r="28" spans="1:3" ht="24">
      <c r="A28" s="27" t="s">
        <v>36</v>
      </c>
      <c r="B28" s="32">
        <v>0.1</v>
      </c>
      <c r="C28" s="25" t="s">
        <v>39</v>
      </c>
    </row>
    <row r="29" spans="1:3" ht="12.75">
      <c r="A29" s="27" t="s">
        <v>31</v>
      </c>
      <c r="B29" s="32">
        <v>0.5</v>
      </c>
      <c r="C29" s="25" t="s">
        <v>35</v>
      </c>
    </row>
    <row r="30" spans="1:3" ht="24">
      <c r="A30" s="27" t="s">
        <v>27</v>
      </c>
      <c r="B30" s="32">
        <v>0.5</v>
      </c>
      <c r="C30" s="25" t="s">
        <v>30</v>
      </c>
    </row>
    <row r="31" spans="1:3" ht="24">
      <c r="A31" s="27" t="s">
        <v>22</v>
      </c>
      <c r="B31" s="32">
        <v>0.1</v>
      </c>
      <c r="C31" s="25" t="s">
        <v>26</v>
      </c>
    </row>
    <row r="32" spans="1:3" ht="24">
      <c r="A32" s="27" t="s">
        <v>17</v>
      </c>
      <c r="B32" s="32">
        <v>0.1</v>
      </c>
      <c r="C32" s="25" t="s">
        <v>21</v>
      </c>
    </row>
  </sheetData>
  <sheetProtection/>
  <mergeCells count="4">
    <mergeCell ref="A24:B24"/>
    <mergeCell ref="A10:B10"/>
    <mergeCell ref="A1:B1"/>
    <mergeCell ref="C12:C13"/>
  </mergeCells>
  <printOptions horizontalCentered="1" verticalCentered="1"/>
  <pageMargins left="0.6456693013509115" right="0.3700787491268582" top="0.4094488090938992" bottom="1.6666666666666667" header="0.4094488090938992" footer="1"/>
  <pageSetup cellComments="asDisplayed" fitToHeight="0" fitToWidth="0" horizontalDpi="600" verticalDpi="600" orientation="portrait" paperSize="9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SheetLayoutView="1" workbookViewId="0" topLeftCell="A1">
      <selection activeCell="B18" sqref="B18"/>
    </sheetView>
  </sheetViews>
  <sheetFormatPr defaultColWidth="9.00390625" defaultRowHeight="12.75"/>
  <cols>
    <col min="1" max="1" width="17.875" style="10" customWidth="1"/>
    <col min="2" max="26" width="12.125" style="10" customWidth="1"/>
  </cols>
  <sheetData>
    <row r="1" spans="1:26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8"/>
    </row>
    <row r="2" spans="1:26" ht="12.75">
      <c r="A2" s="9" t="s">
        <v>52</v>
      </c>
      <c r="B2" s="9" t="s">
        <v>53</v>
      </c>
      <c r="C2" s="9">
        <v>1</v>
      </c>
      <c r="D2" s="9">
        <f aca="true" t="shared" si="0" ref="D2:Z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 s="9">
        <f t="shared" si="0"/>
        <v>6</v>
      </c>
      <c r="I2" s="9">
        <f t="shared" si="0"/>
        <v>7</v>
      </c>
      <c r="J2" s="9">
        <f t="shared" si="0"/>
        <v>8</v>
      </c>
      <c r="K2" s="9">
        <f t="shared" si="0"/>
        <v>9</v>
      </c>
      <c r="L2" s="9">
        <f t="shared" si="0"/>
        <v>10</v>
      </c>
      <c r="M2" s="9">
        <f t="shared" si="0"/>
        <v>11</v>
      </c>
      <c r="N2" s="9">
        <f t="shared" si="0"/>
        <v>12</v>
      </c>
      <c r="O2" s="9">
        <f t="shared" si="0"/>
        <v>13</v>
      </c>
      <c r="P2" s="9">
        <f t="shared" si="0"/>
        <v>14</v>
      </c>
      <c r="Q2" s="9">
        <f t="shared" si="0"/>
        <v>15</v>
      </c>
      <c r="R2" s="9">
        <f t="shared" si="0"/>
        <v>16</v>
      </c>
      <c r="S2" s="9">
        <f t="shared" si="0"/>
        <v>17</v>
      </c>
      <c r="T2" s="9">
        <f t="shared" si="0"/>
        <v>18</v>
      </c>
      <c r="U2" s="9">
        <f t="shared" si="0"/>
        <v>19</v>
      </c>
      <c r="V2" s="9">
        <f t="shared" si="0"/>
        <v>20</v>
      </c>
      <c r="W2" s="9">
        <f t="shared" si="0"/>
        <v>21</v>
      </c>
      <c r="X2" s="9">
        <f t="shared" si="0"/>
        <v>22</v>
      </c>
      <c r="Y2" s="9">
        <f t="shared" si="0"/>
        <v>23</v>
      </c>
      <c r="Z2" s="8">
        <f t="shared" si="0"/>
        <v>24</v>
      </c>
    </row>
    <row r="3" spans="1:26" ht="12.75">
      <c r="A3" s="9" t="s">
        <v>63</v>
      </c>
      <c r="B3" s="9"/>
      <c r="C3" s="9">
        <f>basic!B25</f>
        <v>50</v>
      </c>
      <c r="D3" s="9">
        <f>TRUNC(C3*(1+basic!$B$28))</f>
        <v>55</v>
      </c>
      <c r="E3" s="9">
        <f>TRUNC(D3*(1+basic!$B$28))</f>
        <v>60</v>
      </c>
      <c r="F3" s="9">
        <f>TRUNC(E3*(1+basic!$B$28))</f>
        <v>66</v>
      </c>
      <c r="G3" s="9">
        <f>TRUNC(F3*(1+basic!$B$28))</f>
        <v>72</v>
      </c>
      <c r="H3" s="9">
        <f>TRUNC(G3*(1+basic!$B$28))</f>
        <v>79</v>
      </c>
      <c r="I3" s="9">
        <f>TRUNC(H3*(1+basic!$B$28))</f>
        <v>86</v>
      </c>
      <c r="J3" s="9">
        <f>TRUNC(I3*(1+basic!$B$28))</f>
        <v>94</v>
      </c>
      <c r="K3" s="9">
        <f>TRUNC(J3*(1+basic!$B$28))</f>
        <v>103</v>
      </c>
      <c r="L3" s="9">
        <f>TRUNC(K3*(1+basic!$B$28))</f>
        <v>113</v>
      </c>
      <c r="M3" s="9">
        <f>TRUNC(L3*(1+basic!$B$28))</f>
        <v>124</v>
      </c>
      <c r="N3" s="9">
        <f>TRUNC(M3*(1+basic!$B$28))</f>
        <v>136</v>
      </c>
      <c r="O3" s="9">
        <f>TRUNC(N3*(1+basic!$B$28))</f>
        <v>149</v>
      </c>
      <c r="P3" s="9">
        <f>TRUNC(O3*(1+basic!$B$28))</f>
        <v>163</v>
      </c>
      <c r="Q3" s="9">
        <f>TRUNC(P3*(1+basic!$B$28))</f>
        <v>179</v>
      </c>
      <c r="R3" s="9">
        <f>TRUNC(Q3*(1+basic!$B$28))</f>
        <v>196</v>
      </c>
      <c r="S3" s="9">
        <f>TRUNC(R3*(1+basic!$B$28))</f>
        <v>215</v>
      </c>
      <c r="T3" s="9">
        <f>TRUNC(S3*(1+basic!$B$28))</f>
        <v>236</v>
      </c>
      <c r="U3" s="9">
        <f>TRUNC(T3*(1+basic!$B$28))</f>
        <v>259</v>
      </c>
      <c r="V3" s="9">
        <f>TRUNC(U3*(1+basic!$B$28))</f>
        <v>284</v>
      </c>
      <c r="W3" s="9">
        <f>TRUNC(V3*(1+basic!$B$28))</f>
        <v>312</v>
      </c>
      <c r="X3" s="9">
        <f>TRUNC(W3*(1+basic!$B$28))</f>
        <v>343</v>
      </c>
      <c r="Y3" s="9">
        <f>TRUNC(X3*(1+basic!$B$28))</f>
        <v>377</v>
      </c>
      <c r="Z3" s="9">
        <f>TRUNC(Y3*(1+basic!$B$28))</f>
        <v>414</v>
      </c>
    </row>
    <row r="4" spans="1:26" ht="12.75">
      <c r="A4" s="9" t="s">
        <v>50</v>
      </c>
      <c r="B4" s="9"/>
      <c r="C4" s="9">
        <f>basic!B27</f>
        <v>50</v>
      </c>
      <c r="D4" s="9">
        <f>TRUNC(C4*(1+basic!$B$28))</f>
        <v>55</v>
      </c>
      <c r="E4" s="9">
        <f>TRUNC(D4*(1+basic!$B$28))</f>
        <v>60</v>
      </c>
      <c r="F4" s="9">
        <f>TRUNC(E4*(1+basic!$B$28))</f>
        <v>66</v>
      </c>
      <c r="G4" s="9">
        <f>TRUNC(F4*(1+basic!$B$28))</f>
        <v>72</v>
      </c>
      <c r="H4" s="9">
        <f>TRUNC(G4*(1+basic!$B$28))</f>
        <v>79</v>
      </c>
      <c r="I4" s="9">
        <f>TRUNC(H4*(1+basic!$B$28))</f>
        <v>86</v>
      </c>
      <c r="J4" s="9">
        <f>TRUNC(I4*(1+basic!$B$28))</f>
        <v>94</v>
      </c>
      <c r="K4" s="9">
        <f>TRUNC(J4*(1+basic!$B$28))</f>
        <v>103</v>
      </c>
      <c r="L4" s="9">
        <f>TRUNC(K4*(1+basic!$B$28))</f>
        <v>113</v>
      </c>
      <c r="M4" s="9">
        <f>TRUNC(L4*(1+basic!$B$28))</f>
        <v>124</v>
      </c>
      <c r="N4" s="9">
        <f>TRUNC(M4*(1+basic!$B$28))</f>
        <v>136</v>
      </c>
      <c r="O4" s="9">
        <f>TRUNC(N4*(1+basic!$B$28))</f>
        <v>149</v>
      </c>
      <c r="P4" s="9">
        <f>TRUNC(O4*(1+basic!$B$28))</f>
        <v>163</v>
      </c>
      <c r="Q4" s="9">
        <f>TRUNC(P4*(1+basic!$B$28))</f>
        <v>179</v>
      </c>
      <c r="R4" s="9">
        <f>TRUNC(Q4*(1+basic!$B$28))</f>
        <v>196</v>
      </c>
      <c r="S4" s="9">
        <f>TRUNC(R4*(1+basic!$B$28))</f>
        <v>215</v>
      </c>
      <c r="T4" s="9">
        <f>TRUNC(S4*(1+basic!$B$28))</f>
        <v>236</v>
      </c>
      <c r="U4" s="9">
        <f>TRUNC(T4*(1+basic!$B$28))</f>
        <v>259</v>
      </c>
      <c r="V4" s="9">
        <f>TRUNC(U4*(1+basic!$B$28))</f>
        <v>284</v>
      </c>
      <c r="W4" s="9">
        <f>TRUNC(V4*(1+basic!$B$28))</f>
        <v>312</v>
      </c>
      <c r="X4" s="9">
        <f>TRUNC(W4*(1+basic!$B$28))</f>
        <v>343</v>
      </c>
      <c r="Y4" s="9">
        <f>TRUNC(X4*(1+basic!$B$28))</f>
        <v>377</v>
      </c>
      <c r="Z4" s="9">
        <f>TRUNC(Y4*(1+basic!$B$28))</f>
        <v>414</v>
      </c>
    </row>
    <row r="5" spans="1:26" ht="12.75">
      <c r="A5" s="9" t="s">
        <v>61</v>
      </c>
      <c r="B5" s="17">
        <v>0</v>
      </c>
      <c r="C5" s="9">
        <f aca="true" t="shared" si="1" ref="C5:Z5">B5+C3</f>
        <v>50</v>
      </c>
      <c r="D5" s="9">
        <f t="shared" si="1"/>
        <v>105</v>
      </c>
      <c r="E5" s="9">
        <f t="shared" si="1"/>
        <v>165</v>
      </c>
      <c r="F5" s="9">
        <f t="shared" si="1"/>
        <v>231</v>
      </c>
      <c r="G5" s="9">
        <f t="shared" si="1"/>
        <v>303</v>
      </c>
      <c r="H5" s="9">
        <f t="shared" si="1"/>
        <v>382</v>
      </c>
      <c r="I5" s="9">
        <f t="shared" si="1"/>
        <v>468</v>
      </c>
      <c r="J5" s="9">
        <f t="shared" si="1"/>
        <v>562</v>
      </c>
      <c r="K5" s="9">
        <f t="shared" si="1"/>
        <v>665</v>
      </c>
      <c r="L5" s="9">
        <f t="shared" si="1"/>
        <v>778</v>
      </c>
      <c r="M5" s="9">
        <f t="shared" si="1"/>
        <v>902</v>
      </c>
      <c r="N5" s="9">
        <f t="shared" si="1"/>
        <v>1038</v>
      </c>
      <c r="O5" s="9">
        <f t="shared" si="1"/>
        <v>1187</v>
      </c>
      <c r="P5" s="9">
        <f t="shared" si="1"/>
        <v>1350</v>
      </c>
      <c r="Q5" s="9">
        <f t="shared" si="1"/>
        <v>1529</v>
      </c>
      <c r="R5" s="9">
        <f t="shared" si="1"/>
        <v>1725</v>
      </c>
      <c r="S5" s="9">
        <f t="shared" si="1"/>
        <v>1940</v>
      </c>
      <c r="T5" s="9">
        <f t="shared" si="1"/>
        <v>2176</v>
      </c>
      <c r="U5" s="9">
        <f t="shared" si="1"/>
        <v>2435</v>
      </c>
      <c r="V5" s="9">
        <f t="shared" si="1"/>
        <v>2719</v>
      </c>
      <c r="W5" s="9">
        <f t="shared" si="1"/>
        <v>3031</v>
      </c>
      <c r="X5" s="9">
        <f t="shared" si="1"/>
        <v>3374</v>
      </c>
      <c r="Y5" s="9">
        <f t="shared" si="1"/>
        <v>3751</v>
      </c>
      <c r="Z5" s="8">
        <f t="shared" si="1"/>
        <v>4165</v>
      </c>
    </row>
    <row r="6" spans="1:26" ht="12.75">
      <c r="A6" s="9" t="s">
        <v>48</v>
      </c>
      <c r="B6" s="17">
        <v>0</v>
      </c>
      <c r="C6" s="9">
        <f aca="true" t="shared" si="2" ref="C6:Z6">B6+C4</f>
        <v>50</v>
      </c>
      <c r="D6" s="9">
        <f t="shared" si="2"/>
        <v>105</v>
      </c>
      <c r="E6" s="9">
        <f t="shared" si="2"/>
        <v>165</v>
      </c>
      <c r="F6" s="9">
        <f t="shared" si="2"/>
        <v>231</v>
      </c>
      <c r="G6" s="9">
        <f t="shared" si="2"/>
        <v>303</v>
      </c>
      <c r="H6" s="9">
        <f t="shared" si="2"/>
        <v>382</v>
      </c>
      <c r="I6" s="9">
        <f t="shared" si="2"/>
        <v>468</v>
      </c>
      <c r="J6" s="9">
        <f t="shared" si="2"/>
        <v>562</v>
      </c>
      <c r="K6" s="9">
        <f t="shared" si="2"/>
        <v>665</v>
      </c>
      <c r="L6" s="9">
        <f t="shared" si="2"/>
        <v>778</v>
      </c>
      <c r="M6" s="9">
        <f t="shared" si="2"/>
        <v>902</v>
      </c>
      <c r="N6" s="9">
        <f t="shared" si="2"/>
        <v>1038</v>
      </c>
      <c r="O6" s="9">
        <f t="shared" si="2"/>
        <v>1187</v>
      </c>
      <c r="P6" s="9">
        <f t="shared" si="2"/>
        <v>1350</v>
      </c>
      <c r="Q6" s="9">
        <f t="shared" si="2"/>
        <v>1529</v>
      </c>
      <c r="R6" s="9">
        <f t="shared" si="2"/>
        <v>1725</v>
      </c>
      <c r="S6" s="9">
        <f t="shared" si="2"/>
        <v>1940</v>
      </c>
      <c r="T6" s="9">
        <f t="shared" si="2"/>
        <v>2176</v>
      </c>
      <c r="U6" s="9">
        <f t="shared" si="2"/>
        <v>2435</v>
      </c>
      <c r="V6" s="9">
        <f t="shared" si="2"/>
        <v>2719</v>
      </c>
      <c r="W6" s="9">
        <f t="shared" si="2"/>
        <v>3031</v>
      </c>
      <c r="X6" s="9">
        <f t="shared" si="2"/>
        <v>3374</v>
      </c>
      <c r="Y6" s="9">
        <f t="shared" si="2"/>
        <v>3751</v>
      </c>
      <c r="Z6" s="8">
        <f t="shared" si="2"/>
        <v>4165</v>
      </c>
    </row>
    <row r="7" spans="1:26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</row>
    <row r="8" spans="1:26" ht="12.75">
      <c r="A8" s="9" t="s">
        <v>45</v>
      </c>
      <c r="B8" s="6"/>
      <c r="C8" s="11">
        <f>C4*basic!$B$7</f>
        <v>1200000</v>
      </c>
      <c r="D8" s="11">
        <f>D4*basic!$B$7</f>
        <v>1320000</v>
      </c>
      <c r="E8" s="11">
        <f>E4*basic!$B$7</f>
        <v>1440000</v>
      </c>
      <c r="F8" s="11">
        <f>F4*basic!$B$7</f>
        <v>1584000</v>
      </c>
      <c r="G8" s="11">
        <f>G4*basic!$B$7</f>
        <v>1728000</v>
      </c>
      <c r="H8" s="11">
        <f>H4*basic!$B$7</f>
        <v>1896000</v>
      </c>
      <c r="I8" s="11">
        <f>I4*basic!$B$7</f>
        <v>2064000</v>
      </c>
      <c r="J8" s="11">
        <f>J4*basic!$B$7</f>
        <v>2256000</v>
      </c>
      <c r="K8" s="11">
        <f>K4*basic!$B$7</f>
        <v>2472000</v>
      </c>
      <c r="L8" s="11">
        <f>L4*basic!$B$7</f>
        <v>2712000</v>
      </c>
      <c r="M8" s="11">
        <f>M4*basic!$B$7</f>
        <v>2976000</v>
      </c>
      <c r="N8" s="11">
        <f>N4*basic!$B$7</f>
        <v>3264000</v>
      </c>
      <c r="O8" s="11">
        <f>O4*basic!$B$7</f>
        <v>3576000</v>
      </c>
      <c r="P8" s="11">
        <f>P4*basic!$B$7</f>
        <v>3912000</v>
      </c>
      <c r="Q8" s="11">
        <f>Q4*basic!$B$7</f>
        <v>4296000</v>
      </c>
      <c r="R8" s="11">
        <f>R4*basic!$B$7</f>
        <v>4704000</v>
      </c>
      <c r="S8" s="11">
        <f>S4*basic!$B$7</f>
        <v>5160000</v>
      </c>
      <c r="T8" s="11">
        <f>T4*basic!$B$7</f>
        <v>5664000</v>
      </c>
      <c r="U8" s="11">
        <f>U4*basic!$B$7</f>
        <v>6216000</v>
      </c>
      <c r="V8" s="11">
        <f>V4*basic!$B$7</f>
        <v>6816000</v>
      </c>
      <c r="W8" s="11">
        <f>W4*basic!$B$7</f>
        <v>7488000</v>
      </c>
      <c r="X8" s="11">
        <f>X4*basic!$B$7</f>
        <v>8232000</v>
      </c>
      <c r="Y8" s="11">
        <f>Y4*basic!$B$7</f>
        <v>9048000</v>
      </c>
      <c r="Z8" s="11">
        <f>Z4*basic!$B$7</f>
        <v>9936000</v>
      </c>
    </row>
    <row r="9" spans="1:26" ht="11.25" customHeight="1">
      <c r="A9" s="9" t="str">
        <f>basic!A8</f>
        <v>利用料</v>
      </c>
      <c r="B9" s="6"/>
      <c r="C9" s="11">
        <f>basic!$B$8*C6</f>
        <v>0</v>
      </c>
      <c r="D9" s="11">
        <f>basic!$B$8*D6</f>
        <v>0</v>
      </c>
      <c r="E9" s="11">
        <f>basic!$B$8*E6</f>
        <v>0</v>
      </c>
      <c r="F9" s="11">
        <f>basic!$B$8*F6</f>
        <v>0</v>
      </c>
      <c r="G9" s="11">
        <f>basic!$B$8*G6</f>
        <v>0</v>
      </c>
      <c r="H9" s="11">
        <f>basic!$B$8*H6</f>
        <v>0</v>
      </c>
      <c r="I9" s="11">
        <f>basic!$B$8*I6</f>
        <v>0</v>
      </c>
      <c r="J9" s="11">
        <f>basic!$B$8*J6</f>
        <v>0</v>
      </c>
      <c r="K9" s="11">
        <f>basic!$B$8*K6</f>
        <v>0</v>
      </c>
      <c r="L9" s="11">
        <f>basic!$B$8*L6</f>
        <v>0</v>
      </c>
      <c r="M9" s="11">
        <f>basic!$B$8*M6</f>
        <v>0</v>
      </c>
      <c r="N9" s="11">
        <f>basic!$B$8*N6</f>
        <v>0</v>
      </c>
      <c r="O9" s="11">
        <f>basic!$B$8*O6</f>
        <v>0</v>
      </c>
      <c r="P9" s="11">
        <f>basic!$B$8*P6</f>
        <v>0</v>
      </c>
      <c r="Q9" s="11">
        <f>basic!$B$8*Q6</f>
        <v>0</v>
      </c>
      <c r="R9" s="11">
        <f>basic!$B$8*R6</f>
        <v>0</v>
      </c>
      <c r="S9" s="11">
        <f>basic!$B$8*S6</f>
        <v>0</v>
      </c>
      <c r="T9" s="11">
        <f>basic!$B$8*T6</f>
        <v>0</v>
      </c>
      <c r="U9" s="11">
        <f>basic!$B$8*U6</f>
        <v>0</v>
      </c>
      <c r="V9" s="11">
        <f>basic!$B$8*V6</f>
        <v>0</v>
      </c>
      <c r="W9" s="11">
        <f>basic!$B$8*W6</f>
        <v>0</v>
      </c>
      <c r="X9" s="11">
        <f>basic!$B$8*X6</f>
        <v>0</v>
      </c>
      <c r="Y9" s="11">
        <f>basic!$B$8*Y6</f>
        <v>0</v>
      </c>
      <c r="Z9" s="11">
        <f>basic!$B$8*Z6</f>
        <v>0</v>
      </c>
    </row>
    <row r="10" spans="1:26" ht="12.75">
      <c r="A10" s="9" t="s">
        <v>43</v>
      </c>
      <c r="B10" s="6"/>
      <c r="C10" s="11">
        <f aca="true" t="shared" si="3" ref="C10:Z10">SUM(C8:C9)</f>
        <v>1200000</v>
      </c>
      <c r="D10" s="11">
        <f t="shared" si="3"/>
        <v>1320000</v>
      </c>
      <c r="E10" s="11">
        <f t="shared" si="3"/>
        <v>1440000</v>
      </c>
      <c r="F10" s="11">
        <f t="shared" si="3"/>
        <v>1584000</v>
      </c>
      <c r="G10" s="11">
        <f t="shared" si="3"/>
        <v>1728000</v>
      </c>
      <c r="H10" s="11">
        <f t="shared" si="3"/>
        <v>1896000</v>
      </c>
      <c r="I10" s="11">
        <f t="shared" si="3"/>
        <v>2064000</v>
      </c>
      <c r="J10" s="11">
        <f t="shared" si="3"/>
        <v>2256000</v>
      </c>
      <c r="K10" s="11">
        <f t="shared" si="3"/>
        <v>2472000</v>
      </c>
      <c r="L10" s="11">
        <f t="shared" si="3"/>
        <v>2712000</v>
      </c>
      <c r="M10" s="11">
        <f t="shared" si="3"/>
        <v>2976000</v>
      </c>
      <c r="N10" s="11">
        <f t="shared" si="3"/>
        <v>3264000</v>
      </c>
      <c r="O10" s="11">
        <f t="shared" si="3"/>
        <v>3576000</v>
      </c>
      <c r="P10" s="11">
        <f t="shared" si="3"/>
        <v>3912000</v>
      </c>
      <c r="Q10" s="11">
        <f t="shared" si="3"/>
        <v>4296000</v>
      </c>
      <c r="R10" s="11">
        <f t="shared" si="3"/>
        <v>4704000</v>
      </c>
      <c r="S10" s="11">
        <f t="shared" si="3"/>
        <v>5160000</v>
      </c>
      <c r="T10" s="11">
        <f t="shared" si="3"/>
        <v>5664000</v>
      </c>
      <c r="U10" s="11">
        <f t="shared" si="3"/>
        <v>6216000</v>
      </c>
      <c r="V10" s="11">
        <f t="shared" si="3"/>
        <v>6816000</v>
      </c>
      <c r="W10" s="11">
        <f t="shared" si="3"/>
        <v>7488000</v>
      </c>
      <c r="X10" s="11">
        <f t="shared" si="3"/>
        <v>8232000</v>
      </c>
      <c r="Y10" s="11">
        <f t="shared" si="3"/>
        <v>9048000</v>
      </c>
      <c r="Z10" s="12">
        <f t="shared" si="3"/>
        <v>9936000</v>
      </c>
    </row>
    <row r="11" spans="1:26" ht="12.75">
      <c r="A11" s="9" t="s">
        <v>56</v>
      </c>
      <c r="B11" s="6"/>
      <c r="C11" s="11">
        <f aca="true" t="shared" si="4" ref="C11:Z11">B11+C10</f>
        <v>1200000</v>
      </c>
      <c r="D11" s="11">
        <f t="shared" si="4"/>
        <v>2520000</v>
      </c>
      <c r="E11" s="11">
        <f t="shared" si="4"/>
        <v>3960000</v>
      </c>
      <c r="F11" s="11">
        <f t="shared" si="4"/>
        <v>5544000</v>
      </c>
      <c r="G11" s="11">
        <f t="shared" si="4"/>
        <v>7272000</v>
      </c>
      <c r="H11" s="11">
        <f t="shared" si="4"/>
        <v>9168000</v>
      </c>
      <c r="I11" s="11">
        <f t="shared" si="4"/>
        <v>11232000</v>
      </c>
      <c r="J11" s="11">
        <f t="shared" si="4"/>
        <v>13488000</v>
      </c>
      <c r="K11" s="11">
        <f t="shared" si="4"/>
        <v>15960000</v>
      </c>
      <c r="L11" s="11">
        <f t="shared" si="4"/>
        <v>18672000</v>
      </c>
      <c r="M11" s="11">
        <f t="shared" si="4"/>
        <v>21648000</v>
      </c>
      <c r="N11" s="11">
        <f t="shared" si="4"/>
        <v>24912000</v>
      </c>
      <c r="O11" s="11">
        <f t="shared" si="4"/>
        <v>28488000</v>
      </c>
      <c r="P11" s="11">
        <f t="shared" si="4"/>
        <v>32400000</v>
      </c>
      <c r="Q11" s="11">
        <f t="shared" si="4"/>
        <v>36696000</v>
      </c>
      <c r="R11" s="11">
        <f t="shared" si="4"/>
        <v>41400000</v>
      </c>
      <c r="S11" s="11">
        <f t="shared" si="4"/>
        <v>46560000</v>
      </c>
      <c r="T11" s="11">
        <f t="shared" si="4"/>
        <v>52224000</v>
      </c>
      <c r="U11" s="11">
        <f t="shared" si="4"/>
        <v>58440000</v>
      </c>
      <c r="V11" s="11">
        <f t="shared" si="4"/>
        <v>65256000</v>
      </c>
      <c r="W11" s="11">
        <f t="shared" si="4"/>
        <v>72744000</v>
      </c>
      <c r="X11" s="11">
        <f t="shared" si="4"/>
        <v>80976000</v>
      </c>
      <c r="Y11" s="11">
        <f t="shared" si="4"/>
        <v>90024000</v>
      </c>
      <c r="Z11" s="12">
        <f t="shared" si="4"/>
        <v>99960000</v>
      </c>
    </row>
    <row r="12" spans="1:2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8"/>
    </row>
    <row r="13" spans="1:26" ht="12.75">
      <c r="A13" s="9" t="s">
        <v>54</v>
      </c>
      <c r="B13" s="9"/>
      <c r="C13" s="9">
        <f>ROUNDUP(C4*basic!$B$31,0)</f>
        <v>5</v>
      </c>
      <c r="D13" s="9">
        <f>ROUNDUP(D4*basic!$B$31,0)</f>
        <v>6</v>
      </c>
      <c r="E13" s="9">
        <f>ROUNDUP(E4*basic!$B$31,0)</f>
        <v>6</v>
      </c>
      <c r="F13" s="9">
        <f>ROUNDUP(F4*basic!$B$31,0)</f>
        <v>7</v>
      </c>
      <c r="G13" s="9">
        <f>ROUNDUP(G4*basic!$B$31,0)</f>
        <v>8</v>
      </c>
      <c r="H13" s="9">
        <f>ROUNDUP(H4*basic!$B$31,0)</f>
        <v>8</v>
      </c>
      <c r="I13" s="9">
        <f>ROUNDUP(I4*basic!$B$31,0)</f>
        <v>9</v>
      </c>
      <c r="J13" s="9">
        <f>ROUNDUP(J4*basic!$B$31,0)</f>
        <v>10</v>
      </c>
      <c r="K13" s="9">
        <f>ROUNDUP(K4*basic!$B$31,0)</f>
        <v>11</v>
      </c>
      <c r="L13" s="9">
        <f>ROUNDUP(L4*basic!$B$31,0)</f>
        <v>12</v>
      </c>
      <c r="M13" s="9">
        <f>ROUNDUP(M4*basic!$B$31,0)</f>
        <v>13</v>
      </c>
      <c r="N13" s="9">
        <f>ROUNDUP(N4*basic!$B$31,0)</f>
        <v>14</v>
      </c>
      <c r="O13" s="9">
        <f>ROUNDUP(O4*basic!$B$31,0)</f>
        <v>15</v>
      </c>
      <c r="P13" s="9">
        <f>ROUNDUP(P4*basic!$B$31,0)</f>
        <v>17</v>
      </c>
      <c r="Q13" s="9">
        <f>ROUNDUP(Q4*basic!$B$31,0)</f>
        <v>18</v>
      </c>
      <c r="R13" s="9">
        <f>ROUNDUP(R4*basic!$B$31,0)</f>
        <v>20</v>
      </c>
      <c r="S13" s="9">
        <f>ROUNDUP(S4*basic!$B$31,0)</f>
        <v>22</v>
      </c>
      <c r="T13" s="9">
        <f>ROUNDUP(T4*basic!$B$31,0)</f>
        <v>24</v>
      </c>
      <c r="U13" s="9">
        <f>ROUNDUP(U4*basic!$B$31,0)</f>
        <v>26</v>
      </c>
      <c r="V13" s="9">
        <f>ROUNDUP(V4*basic!$B$31,0)</f>
        <v>29</v>
      </c>
      <c r="W13" s="9">
        <f>ROUNDUP(W4*basic!$B$31,0)</f>
        <v>32</v>
      </c>
      <c r="X13" s="9">
        <f>ROUNDUP(X4*basic!$B$31,0)</f>
        <v>35</v>
      </c>
      <c r="Y13" s="9">
        <f>ROUNDUP(Y4*basic!$B$31,0)</f>
        <v>38</v>
      </c>
      <c r="Z13" s="9">
        <f>ROUNDUP(Z4*basic!$B$31,0)</f>
        <v>42</v>
      </c>
    </row>
    <row r="14" spans="1:26" ht="12.75">
      <c r="A14" s="9" t="s">
        <v>65</v>
      </c>
      <c r="B14" s="9"/>
      <c r="C14" s="9">
        <f>ROUNDUP(C6*basic!$B$32,0)</f>
        <v>5</v>
      </c>
      <c r="D14" s="9">
        <f>ROUNDUP(D6*basic!$B$32,0)</f>
        <v>11</v>
      </c>
      <c r="E14" s="9">
        <f>ROUNDUP(E6*basic!$B$32,0)</f>
        <v>17</v>
      </c>
      <c r="F14" s="9">
        <f>ROUNDUP(F6*basic!$B$32,0)</f>
        <v>24</v>
      </c>
      <c r="G14" s="9">
        <f>ROUNDUP(G6*basic!$B$32,0)</f>
        <v>31</v>
      </c>
      <c r="H14" s="9">
        <f>ROUNDUP(H6*basic!$B$32,0)</f>
        <v>39</v>
      </c>
      <c r="I14" s="9">
        <f>ROUNDUP(I6*basic!$B$32,0)</f>
        <v>47</v>
      </c>
      <c r="J14" s="9">
        <f>ROUNDUP(J6*basic!$B$32,0)</f>
        <v>57</v>
      </c>
      <c r="K14" s="9">
        <f>ROUNDUP(K6*basic!$B$32,0)</f>
        <v>67</v>
      </c>
      <c r="L14" s="9">
        <f>ROUNDUP(L6*basic!$B$32,0)</f>
        <v>78</v>
      </c>
      <c r="M14" s="9">
        <f>ROUNDUP(M6*basic!$B$32,0)</f>
        <v>91</v>
      </c>
      <c r="N14" s="9">
        <f>ROUNDUP(N6*basic!$B$32,0)</f>
        <v>104</v>
      </c>
      <c r="O14" s="9">
        <f>ROUNDUP(O6*basic!$B$32,0)</f>
        <v>119</v>
      </c>
      <c r="P14" s="9">
        <f>ROUNDUP(P6*basic!$B$32,0)</f>
        <v>135</v>
      </c>
      <c r="Q14" s="9">
        <f>ROUNDUP(Q6*basic!$B$32,0)</f>
        <v>153</v>
      </c>
      <c r="R14" s="9">
        <f>ROUNDUP(R6*basic!$B$32,0)</f>
        <v>173</v>
      </c>
      <c r="S14" s="9">
        <f>ROUNDUP(S6*basic!$B$32,0)</f>
        <v>194</v>
      </c>
      <c r="T14" s="9">
        <f>ROUNDUP(T6*basic!$B$32,0)</f>
        <v>218</v>
      </c>
      <c r="U14" s="9">
        <f>ROUNDUP(U6*basic!$B$32,0)</f>
        <v>244</v>
      </c>
      <c r="V14" s="9">
        <f>ROUNDUP(V6*basic!$B$32,0)</f>
        <v>272</v>
      </c>
      <c r="W14" s="9">
        <f>ROUNDUP(W6*basic!$B$32,0)</f>
        <v>304</v>
      </c>
      <c r="X14" s="9">
        <f>ROUNDUP(X6*basic!$B$32,0)</f>
        <v>338</v>
      </c>
      <c r="Y14" s="9">
        <f>ROUNDUP(Y6*basic!$B$32,0)</f>
        <v>376</v>
      </c>
      <c r="Z14" s="9">
        <f>ROUNDUP(Z6*basic!$B$32,0)</f>
        <v>417</v>
      </c>
    </row>
    <row r="15" spans="1:26" ht="12.75">
      <c r="A15" s="7" t="s">
        <v>51</v>
      </c>
      <c r="B15" s="9"/>
      <c r="C15" s="9">
        <f>C13*basic!$B$29+C14*basic!$B$32</f>
        <v>3</v>
      </c>
      <c r="D15" s="9">
        <f>D13*basic!$B$29+D14*basic!$B$32</f>
        <v>4.1</v>
      </c>
      <c r="E15" s="9">
        <f>E13*basic!$B$29+E14*basic!$B$32</f>
        <v>4.7</v>
      </c>
      <c r="F15" s="9">
        <f>F13*basic!$B$29+F14*basic!$B$32</f>
        <v>5.9</v>
      </c>
      <c r="G15" s="9">
        <f>G13*basic!$B$29+G14*basic!$B$32</f>
        <v>7.1</v>
      </c>
      <c r="H15" s="9">
        <f>H13*basic!$B$29+H14*basic!$B$32</f>
        <v>7.9</v>
      </c>
      <c r="I15" s="9">
        <f>I13*basic!$B$29+I14*basic!$B$32</f>
        <v>9.2</v>
      </c>
      <c r="J15" s="9">
        <f>J13*basic!$B$29+J14*basic!$B$32</f>
        <v>10.7</v>
      </c>
      <c r="K15" s="9">
        <f>K13*basic!$B$29+K14*basic!$B$32</f>
        <v>12.2</v>
      </c>
      <c r="L15" s="9">
        <f>L13*basic!$B$29+L14*basic!$B$32</f>
        <v>13.8</v>
      </c>
      <c r="M15" s="9">
        <f>M13*basic!$B$29+M14*basic!$B$32</f>
        <v>15.6</v>
      </c>
      <c r="N15" s="9">
        <f>N13*basic!$B$29+N14*basic!$B$32</f>
        <v>17.4</v>
      </c>
      <c r="O15" s="9">
        <f>O13*basic!$B$29+O14*basic!$B$32</f>
        <v>19.4</v>
      </c>
      <c r="P15" s="9">
        <f>P13*basic!$B$29+P14*basic!$B$32</f>
        <v>22</v>
      </c>
      <c r="Q15" s="9">
        <f>Q13*basic!$B$29+Q14*basic!$B$32</f>
        <v>24.3</v>
      </c>
      <c r="R15" s="9">
        <f>R13*basic!$B$29+R14*basic!$B$32</f>
        <v>27.3</v>
      </c>
      <c r="S15" s="9">
        <f>S13*basic!$B$29+S14*basic!$B$32</f>
        <v>30.400000000000002</v>
      </c>
      <c r="T15" s="9">
        <f>T13*basic!$B$29+T14*basic!$B$32</f>
        <v>33.8</v>
      </c>
      <c r="U15" s="9">
        <f>U13*basic!$B$29+U14*basic!$B$32</f>
        <v>37.400000000000006</v>
      </c>
      <c r="V15" s="9">
        <f>V13*basic!$B$29+V14*basic!$B$32</f>
        <v>41.7</v>
      </c>
      <c r="W15" s="9">
        <f>W13*basic!$B$29+W14*basic!$B$32</f>
        <v>46.400000000000006</v>
      </c>
      <c r="X15" s="9">
        <f>X13*basic!$B$29+X14*basic!$B$32</f>
        <v>51.300000000000004</v>
      </c>
      <c r="Y15" s="9">
        <f>Y13*basic!$B$29+Y14*basic!$B$32</f>
        <v>56.6</v>
      </c>
      <c r="Z15" s="9">
        <f>Z13*basic!$B$29+Z14*basic!$B$32</f>
        <v>62.7</v>
      </c>
    </row>
    <row r="16" spans="1:26" ht="12.75">
      <c r="A16" s="9" t="s">
        <v>62</v>
      </c>
      <c r="B16" s="18">
        <v>1</v>
      </c>
      <c r="C16" s="18">
        <f aca="true" t="shared" si="5" ref="C16:Z16">B16</f>
        <v>1</v>
      </c>
      <c r="D16" s="18">
        <f t="shared" si="5"/>
        <v>1</v>
      </c>
      <c r="E16" s="18">
        <f t="shared" si="5"/>
        <v>1</v>
      </c>
      <c r="F16" s="18">
        <f t="shared" si="5"/>
        <v>1</v>
      </c>
      <c r="G16" s="18">
        <f t="shared" si="5"/>
        <v>1</v>
      </c>
      <c r="H16" s="18">
        <f t="shared" si="5"/>
        <v>1</v>
      </c>
      <c r="I16" s="18">
        <f t="shared" si="5"/>
        <v>1</v>
      </c>
      <c r="J16" s="18">
        <f t="shared" si="5"/>
        <v>1</v>
      </c>
      <c r="K16" s="18">
        <f t="shared" si="5"/>
        <v>1</v>
      </c>
      <c r="L16" s="18">
        <f t="shared" si="5"/>
        <v>1</v>
      </c>
      <c r="M16" s="18">
        <f t="shared" si="5"/>
        <v>1</v>
      </c>
      <c r="N16" s="18">
        <f t="shared" si="5"/>
        <v>1</v>
      </c>
      <c r="O16" s="18">
        <f t="shared" si="5"/>
        <v>1</v>
      </c>
      <c r="P16" s="18">
        <f t="shared" si="5"/>
        <v>1</v>
      </c>
      <c r="Q16" s="18">
        <f t="shared" si="5"/>
        <v>1</v>
      </c>
      <c r="R16" s="18">
        <f t="shared" si="5"/>
        <v>1</v>
      </c>
      <c r="S16" s="18">
        <f t="shared" si="5"/>
        <v>1</v>
      </c>
      <c r="T16" s="18">
        <f t="shared" si="5"/>
        <v>1</v>
      </c>
      <c r="U16" s="18">
        <f t="shared" si="5"/>
        <v>1</v>
      </c>
      <c r="V16" s="18">
        <f t="shared" si="5"/>
        <v>1</v>
      </c>
      <c r="W16" s="18">
        <f t="shared" si="5"/>
        <v>1</v>
      </c>
      <c r="X16" s="18">
        <f t="shared" si="5"/>
        <v>1</v>
      </c>
      <c r="Y16" s="18">
        <f t="shared" si="5"/>
        <v>1</v>
      </c>
      <c r="Z16" s="19">
        <f t="shared" si="5"/>
        <v>1</v>
      </c>
    </row>
    <row r="17" spans="1:26" ht="12.75">
      <c r="A17" s="9" t="s">
        <v>49</v>
      </c>
      <c r="B17" s="18">
        <v>0</v>
      </c>
      <c r="C17" s="18">
        <f aca="true" t="shared" si="6" ref="C17:Z17">B17</f>
        <v>0</v>
      </c>
      <c r="D17" s="18">
        <f t="shared" si="6"/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8">
        <f t="shared" si="6"/>
        <v>0</v>
      </c>
      <c r="Q17" s="18">
        <f t="shared" si="6"/>
        <v>0</v>
      </c>
      <c r="R17" s="18">
        <f t="shared" si="6"/>
        <v>0</v>
      </c>
      <c r="S17" s="18">
        <f t="shared" si="6"/>
        <v>0</v>
      </c>
      <c r="T17" s="18">
        <f t="shared" si="6"/>
        <v>0</v>
      </c>
      <c r="U17" s="18">
        <f t="shared" si="6"/>
        <v>0</v>
      </c>
      <c r="V17" s="18">
        <f t="shared" si="6"/>
        <v>0</v>
      </c>
      <c r="W17" s="18">
        <f t="shared" si="6"/>
        <v>0</v>
      </c>
      <c r="X17" s="18">
        <f t="shared" si="6"/>
        <v>0</v>
      </c>
      <c r="Y17" s="18">
        <f t="shared" si="6"/>
        <v>0</v>
      </c>
      <c r="Z17" s="19">
        <f t="shared" si="6"/>
        <v>0</v>
      </c>
    </row>
    <row r="18" spans="1:26" ht="12.75">
      <c r="A18" s="9" t="s">
        <v>60</v>
      </c>
      <c r="B18" s="17">
        <v>1</v>
      </c>
      <c r="C18" s="9">
        <f>B18+TRUNC(C15/basic!$B$17)</f>
        <v>1</v>
      </c>
      <c r="D18" s="9">
        <f>C18+TRUNC(D15/basic!$B$17)</f>
        <v>1</v>
      </c>
      <c r="E18" s="9">
        <f>D18+TRUNC(E15/basic!$B$17)</f>
        <v>1</v>
      </c>
      <c r="F18" s="9">
        <f>E18+TRUNC(F15/basic!$B$17)</f>
        <v>1</v>
      </c>
      <c r="G18" s="9">
        <f>F18+TRUNC(G15/basic!$B$17)</f>
        <v>1</v>
      </c>
      <c r="H18" s="9">
        <f>G18+TRUNC(H15/basic!$B$17)</f>
        <v>1</v>
      </c>
      <c r="I18" s="9">
        <f>H18+TRUNC(I15/basic!$B$17)</f>
        <v>1</v>
      </c>
      <c r="J18" s="9">
        <f>I18+TRUNC(J15/basic!$B$17)</f>
        <v>1</v>
      </c>
      <c r="K18" s="9">
        <f>J18+TRUNC(K15/basic!$B$17)</f>
        <v>1</v>
      </c>
      <c r="L18" s="9">
        <f>K18+TRUNC(L15/basic!$B$17)</f>
        <v>1</v>
      </c>
      <c r="M18" s="9">
        <f>L18+TRUNC(M15/basic!$B$17)</f>
        <v>1</v>
      </c>
      <c r="N18" s="9">
        <f>M18+TRUNC(N15/basic!$B$17)</f>
        <v>1</v>
      </c>
      <c r="O18" s="9">
        <f>N18+TRUNC(O15/basic!$B$17)</f>
        <v>1</v>
      </c>
      <c r="P18" s="9">
        <f>O18+TRUNC(P15/basic!$B$17)</f>
        <v>1</v>
      </c>
      <c r="Q18" s="9">
        <f>P18+TRUNC(Q15/basic!$B$17)</f>
        <v>1</v>
      </c>
      <c r="R18" s="9">
        <f>Q18+TRUNC(R15/basic!$B$17)</f>
        <v>1</v>
      </c>
      <c r="S18" s="9">
        <f>R18+TRUNC(S15/basic!$B$17)</f>
        <v>1</v>
      </c>
      <c r="T18" s="9">
        <f>S18+TRUNC(T15/basic!$B$17)</f>
        <v>1</v>
      </c>
      <c r="U18" s="9">
        <f>T18+TRUNC(U15/basic!$B$17)</f>
        <v>1</v>
      </c>
      <c r="V18" s="9">
        <f>U18+TRUNC(V15/basic!$B$17)</f>
        <v>1</v>
      </c>
      <c r="W18" s="9">
        <f>V18+TRUNC(W15/basic!$B$17)</f>
        <v>1</v>
      </c>
      <c r="X18" s="9">
        <f>W18+TRUNC(X15/basic!$B$17)</f>
        <v>1</v>
      </c>
      <c r="Y18" s="9">
        <f>X18+TRUNC(Y15/basic!$B$17)</f>
        <v>1</v>
      </c>
      <c r="Z18" s="9">
        <f>Y18+TRUNC(Z15/basic!$B$17)</f>
        <v>1</v>
      </c>
    </row>
    <row r="19" spans="1:26" ht="12.75">
      <c r="A19" s="9" t="s">
        <v>47</v>
      </c>
      <c r="B19" s="18">
        <v>0.2</v>
      </c>
      <c r="C19" s="18">
        <f aca="true" t="shared" si="7" ref="C19:Z19">B19</f>
        <v>0.2</v>
      </c>
      <c r="D19" s="18">
        <f t="shared" si="7"/>
        <v>0.2</v>
      </c>
      <c r="E19" s="18">
        <f t="shared" si="7"/>
        <v>0.2</v>
      </c>
      <c r="F19" s="18">
        <v>0</v>
      </c>
      <c r="G19" s="18">
        <f t="shared" si="7"/>
        <v>0</v>
      </c>
      <c r="H19" s="18">
        <f t="shared" si="7"/>
        <v>0</v>
      </c>
      <c r="I19" s="18">
        <f t="shared" si="7"/>
        <v>0</v>
      </c>
      <c r="J19" s="18">
        <f t="shared" si="7"/>
        <v>0</v>
      </c>
      <c r="K19" s="18">
        <f t="shared" si="7"/>
        <v>0</v>
      </c>
      <c r="L19" s="18">
        <f t="shared" si="7"/>
        <v>0</v>
      </c>
      <c r="M19" s="18">
        <f t="shared" si="7"/>
        <v>0</v>
      </c>
      <c r="N19" s="18">
        <f t="shared" si="7"/>
        <v>0</v>
      </c>
      <c r="O19" s="18">
        <f t="shared" si="7"/>
        <v>0</v>
      </c>
      <c r="P19" s="18">
        <f t="shared" si="7"/>
        <v>0</v>
      </c>
      <c r="Q19" s="18">
        <f t="shared" si="7"/>
        <v>0</v>
      </c>
      <c r="R19" s="18">
        <f t="shared" si="7"/>
        <v>0</v>
      </c>
      <c r="S19" s="18">
        <f t="shared" si="7"/>
        <v>0</v>
      </c>
      <c r="T19" s="18">
        <f t="shared" si="7"/>
        <v>0</v>
      </c>
      <c r="U19" s="18">
        <f t="shared" si="7"/>
        <v>0</v>
      </c>
      <c r="V19" s="18">
        <f t="shared" si="7"/>
        <v>0</v>
      </c>
      <c r="W19" s="18">
        <f t="shared" si="7"/>
        <v>0</v>
      </c>
      <c r="X19" s="18">
        <f t="shared" si="7"/>
        <v>0</v>
      </c>
      <c r="Y19" s="18">
        <f t="shared" si="7"/>
        <v>0</v>
      </c>
      <c r="Z19" s="19">
        <f t="shared" si="7"/>
        <v>0</v>
      </c>
    </row>
    <row r="20" spans="1:26" ht="12.75">
      <c r="A20" s="9" t="s">
        <v>59</v>
      </c>
      <c r="B20" s="9"/>
      <c r="C20" s="9">
        <f>ROUNDUP(C16,0)+ROUNDUP(C17,0)+ROUNDUP(C18,0)+ROUNDUP(C19,0)</f>
        <v>3</v>
      </c>
      <c r="D20" s="9">
        <f aca="true" t="shared" si="8" ref="D20:Z20">ROUNDUP(D16,0)+ROUNDUP(D17,0)+ROUNDUP(D18,0)+ROUNDUP(D19,0)</f>
        <v>3</v>
      </c>
      <c r="E20" s="9">
        <f t="shared" si="8"/>
        <v>3</v>
      </c>
      <c r="F20" s="9">
        <f t="shared" si="8"/>
        <v>2</v>
      </c>
      <c r="G20" s="9">
        <f t="shared" si="8"/>
        <v>2</v>
      </c>
      <c r="H20" s="9">
        <f t="shared" si="8"/>
        <v>2</v>
      </c>
      <c r="I20" s="9">
        <f t="shared" si="8"/>
        <v>2</v>
      </c>
      <c r="J20" s="9">
        <f t="shared" si="8"/>
        <v>2</v>
      </c>
      <c r="K20" s="9">
        <f t="shared" si="8"/>
        <v>2</v>
      </c>
      <c r="L20" s="9">
        <f t="shared" si="8"/>
        <v>2</v>
      </c>
      <c r="M20" s="9">
        <f t="shared" si="8"/>
        <v>2</v>
      </c>
      <c r="N20" s="9">
        <f t="shared" si="8"/>
        <v>2</v>
      </c>
      <c r="O20" s="9">
        <f t="shared" si="8"/>
        <v>2</v>
      </c>
      <c r="P20" s="9">
        <f t="shared" si="8"/>
        <v>2</v>
      </c>
      <c r="Q20" s="9">
        <f t="shared" si="8"/>
        <v>2</v>
      </c>
      <c r="R20" s="9">
        <f t="shared" si="8"/>
        <v>2</v>
      </c>
      <c r="S20" s="9">
        <f t="shared" si="8"/>
        <v>2</v>
      </c>
      <c r="T20" s="9">
        <f t="shared" si="8"/>
        <v>2</v>
      </c>
      <c r="U20" s="9">
        <f t="shared" si="8"/>
        <v>2</v>
      </c>
      <c r="V20" s="9">
        <f t="shared" si="8"/>
        <v>2</v>
      </c>
      <c r="W20" s="9">
        <f t="shared" si="8"/>
        <v>2</v>
      </c>
      <c r="X20" s="9">
        <f t="shared" si="8"/>
        <v>2</v>
      </c>
      <c r="Y20" s="9">
        <f t="shared" si="8"/>
        <v>2</v>
      </c>
      <c r="Z20" s="9">
        <f t="shared" si="8"/>
        <v>2</v>
      </c>
    </row>
    <row r="21" spans="1:26" ht="12.75">
      <c r="A21" s="9" t="s">
        <v>44</v>
      </c>
      <c r="B21" s="9"/>
      <c r="C21" s="9">
        <f>C20*basic!$B$16</f>
        <v>6</v>
      </c>
      <c r="D21" s="9">
        <f>D20*basic!$B$16</f>
        <v>6</v>
      </c>
      <c r="E21" s="9">
        <f>E20*basic!$B$16</f>
        <v>6</v>
      </c>
      <c r="F21" s="9">
        <f>F20*basic!$B$16</f>
        <v>4</v>
      </c>
      <c r="G21" s="9">
        <f>G20*basic!$B$16</f>
        <v>4</v>
      </c>
      <c r="H21" s="9">
        <f>H20*basic!$B$16</f>
        <v>4</v>
      </c>
      <c r="I21" s="9">
        <f>I20*basic!$B$16</f>
        <v>4</v>
      </c>
      <c r="J21" s="9">
        <f>J20*basic!$B$16</f>
        <v>4</v>
      </c>
      <c r="K21" s="9">
        <f>K20*basic!$B$16</f>
        <v>4</v>
      </c>
      <c r="L21" s="9">
        <f>L20*basic!$B$16</f>
        <v>4</v>
      </c>
      <c r="M21" s="9">
        <f>M20*basic!$B$16</f>
        <v>4</v>
      </c>
      <c r="N21" s="9">
        <f>N20*basic!$B$16</f>
        <v>4</v>
      </c>
      <c r="O21" s="9">
        <f>O20*basic!$B$16</f>
        <v>4</v>
      </c>
      <c r="P21" s="9">
        <f>P20*basic!$B$16</f>
        <v>4</v>
      </c>
      <c r="Q21" s="9">
        <f>Q20*basic!$B$16</f>
        <v>4</v>
      </c>
      <c r="R21" s="9">
        <f>R20*basic!$B$16</f>
        <v>4</v>
      </c>
      <c r="S21" s="9">
        <f>S20*basic!$B$16</f>
        <v>4</v>
      </c>
      <c r="T21" s="9">
        <f>T20*basic!$B$16</f>
        <v>4</v>
      </c>
      <c r="U21" s="9">
        <f>U20*basic!$B$16</f>
        <v>4</v>
      </c>
      <c r="V21" s="9">
        <f>V20*basic!$B$16</f>
        <v>4</v>
      </c>
      <c r="W21" s="9">
        <f>W20*basic!$B$16</f>
        <v>4</v>
      </c>
      <c r="X21" s="9">
        <f>X20*basic!$B$16</f>
        <v>4</v>
      </c>
      <c r="Y21" s="9">
        <f>Y20*basic!$B$16</f>
        <v>4</v>
      </c>
      <c r="Z21" s="9">
        <f>Z20*basic!$B$16</f>
        <v>4</v>
      </c>
    </row>
    <row r="22" spans="1:2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8"/>
    </row>
    <row r="23" spans="1:26" ht="12.75">
      <c r="A23" s="9" t="s">
        <v>7</v>
      </c>
      <c r="B23" s="11"/>
      <c r="C23" s="11">
        <f>C16*basic!$B$11</f>
        <v>1000000</v>
      </c>
      <c r="D23" s="11">
        <f>D16*basic!$B$11</f>
        <v>1000000</v>
      </c>
      <c r="E23" s="11">
        <f>E16*basic!$B$11</f>
        <v>1000000</v>
      </c>
      <c r="F23" s="11">
        <f>F16*basic!$B$11</f>
        <v>1000000</v>
      </c>
      <c r="G23" s="11">
        <f>G16*basic!$B$11</f>
        <v>1000000</v>
      </c>
      <c r="H23" s="11">
        <f>H16*basic!$B$11</f>
        <v>1000000</v>
      </c>
      <c r="I23" s="11">
        <f>I16*basic!$B$11</f>
        <v>1000000</v>
      </c>
      <c r="J23" s="11">
        <f>J16*basic!$B$11</f>
        <v>1000000</v>
      </c>
      <c r="K23" s="11">
        <f>K16*basic!$B$11</f>
        <v>1000000</v>
      </c>
      <c r="L23" s="11">
        <f>L16*basic!$B$11</f>
        <v>1000000</v>
      </c>
      <c r="M23" s="11">
        <f>M16*basic!$B$11</f>
        <v>1000000</v>
      </c>
      <c r="N23" s="11">
        <f>N16*basic!$B$11</f>
        <v>1000000</v>
      </c>
      <c r="O23" s="11">
        <f>O16*basic!$B$11</f>
        <v>1000000</v>
      </c>
      <c r="P23" s="11">
        <f>P16*basic!$B$11</f>
        <v>1000000</v>
      </c>
      <c r="Q23" s="11">
        <f>Q16*basic!$B$11</f>
        <v>1000000</v>
      </c>
      <c r="R23" s="11">
        <f>R16*basic!$B$11</f>
        <v>1000000</v>
      </c>
      <c r="S23" s="11">
        <f>S16*basic!$B$11</f>
        <v>1000000</v>
      </c>
      <c r="T23" s="11">
        <f>T16*basic!$B$11</f>
        <v>1000000</v>
      </c>
      <c r="U23" s="11">
        <f>U16*basic!$B$11</f>
        <v>1000000</v>
      </c>
      <c r="V23" s="11">
        <f>V16*basic!$B$11</f>
        <v>1000000</v>
      </c>
      <c r="W23" s="11">
        <f>W16*basic!$B$11</f>
        <v>1000000</v>
      </c>
      <c r="X23" s="11">
        <f>X16*basic!$B$11</f>
        <v>1000000</v>
      </c>
      <c r="Y23" s="11">
        <f>Y16*basic!$B$11</f>
        <v>1000000</v>
      </c>
      <c r="Z23" s="11">
        <f>Z16*basic!$B$11</f>
        <v>1000000</v>
      </c>
    </row>
    <row r="24" spans="1:26" ht="12.75">
      <c r="A24" s="9" t="s">
        <v>55</v>
      </c>
      <c r="B24" s="11"/>
      <c r="C24" s="11">
        <f>C17*basic!$B$12</f>
        <v>0</v>
      </c>
      <c r="D24" s="11">
        <f>D17*basic!$B$12</f>
        <v>0</v>
      </c>
      <c r="E24" s="11">
        <f>E17*basic!$B$12</f>
        <v>0</v>
      </c>
      <c r="F24" s="11">
        <f>F17*basic!$B$12</f>
        <v>0</v>
      </c>
      <c r="G24" s="11">
        <f>G17*basic!$B$12</f>
        <v>0</v>
      </c>
      <c r="H24" s="11">
        <f>H17*basic!$B$12</f>
        <v>0</v>
      </c>
      <c r="I24" s="11">
        <f>I17*basic!$B$12</f>
        <v>0</v>
      </c>
      <c r="J24" s="11">
        <f>J17*basic!$B$12</f>
        <v>0</v>
      </c>
      <c r="K24" s="11">
        <f>K17*basic!$B$12</f>
        <v>0</v>
      </c>
      <c r="L24" s="11">
        <f>L17*basic!$B$12</f>
        <v>0</v>
      </c>
      <c r="M24" s="11">
        <f>M17*basic!$B$12</f>
        <v>0</v>
      </c>
      <c r="N24" s="11">
        <f>N17*basic!$B$12</f>
        <v>0</v>
      </c>
      <c r="O24" s="11">
        <f>O17*basic!$B$12</f>
        <v>0</v>
      </c>
      <c r="P24" s="11">
        <f>P17*basic!$B$12</f>
        <v>0</v>
      </c>
      <c r="Q24" s="11">
        <f>Q17*basic!$B$12</f>
        <v>0</v>
      </c>
      <c r="R24" s="11">
        <f>R17*basic!$B$12</f>
        <v>0</v>
      </c>
      <c r="S24" s="11">
        <f>S17*basic!$B$12</f>
        <v>0</v>
      </c>
      <c r="T24" s="11">
        <f>T17*basic!$B$12</f>
        <v>0</v>
      </c>
      <c r="U24" s="11">
        <f>U17*basic!$B$12</f>
        <v>0</v>
      </c>
      <c r="V24" s="11">
        <f>V17*basic!$B$12</f>
        <v>0</v>
      </c>
      <c r="W24" s="11">
        <f>W17*basic!$B$12</f>
        <v>0</v>
      </c>
      <c r="X24" s="11">
        <f>X17*basic!$B$12</f>
        <v>0</v>
      </c>
      <c r="Y24" s="11">
        <f>Y17*basic!$B$12</f>
        <v>0</v>
      </c>
      <c r="Z24" s="11">
        <f>Z17*basic!$B$12</f>
        <v>0</v>
      </c>
    </row>
    <row r="25" spans="1:26" ht="12.75">
      <c r="A25" s="9" t="s">
        <v>41</v>
      </c>
      <c r="B25" s="11"/>
      <c r="C25" s="11">
        <f>C18*basic!$B$13</f>
        <v>500000</v>
      </c>
      <c r="D25" s="11">
        <f>D18*basic!$B$13</f>
        <v>500000</v>
      </c>
      <c r="E25" s="11">
        <f>E18*basic!$B$13</f>
        <v>500000</v>
      </c>
      <c r="F25" s="11">
        <f>F18*basic!$B$13</f>
        <v>500000</v>
      </c>
      <c r="G25" s="11">
        <f>G18*basic!$B$13</f>
        <v>500000</v>
      </c>
      <c r="H25" s="11">
        <f>H18*basic!$B$13</f>
        <v>500000</v>
      </c>
      <c r="I25" s="11">
        <f>I18*basic!$B$13</f>
        <v>500000</v>
      </c>
      <c r="J25" s="11">
        <f>J18*basic!$B$13</f>
        <v>500000</v>
      </c>
      <c r="K25" s="11">
        <f>K18*basic!$B$13</f>
        <v>500000</v>
      </c>
      <c r="L25" s="11">
        <f>L18*basic!$B$13</f>
        <v>500000</v>
      </c>
      <c r="M25" s="11">
        <f>M18*basic!$B$13</f>
        <v>500000</v>
      </c>
      <c r="N25" s="11">
        <f>N18*basic!$B$13</f>
        <v>500000</v>
      </c>
      <c r="O25" s="11">
        <f>O18*basic!$B$13</f>
        <v>500000</v>
      </c>
      <c r="P25" s="11">
        <f>P18*basic!$B$13</f>
        <v>500000</v>
      </c>
      <c r="Q25" s="11">
        <f>Q18*basic!$B$13</f>
        <v>500000</v>
      </c>
      <c r="R25" s="11">
        <f>R18*basic!$B$13</f>
        <v>500000</v>
      </c>
      <c r="S25" s="11">
        <f>S18*basic!$B$13</f>
        <v>500000</v>
      </c>
      <c r="T25" s="11">
        <f>T18*basic!$B$13</f>
        <v>500000</v>
      </c>
      <c r="U25" s="11">
        <f>U18*basic!$B$13</f>
        <v>500000</v>
      </c>
      <c r="V25" s="11">
        <f>V18*basic!$B$13</f>
        <v>500000</v>
      </c>
      <c r="W25" s="11">
        <f>W18*basic!$B$13</f>
        <v>500000</v>
      </c>
      <c r="X25" s="11">
        <f>X18*basic!$B$13</f>
        <v>500000</v>
      </c>
      <c r="Y25" s="11">
        <f>Y18*basic!$B$13</f>
        <v>500000</v>
      </c>
      <c r="Z25" s="11">
        <f>Z18*basic!$B$13</f>
        <v>500000</v>
      </c>
    </row>
    <row r="26" spans="1:26" ht="12.75">
      <c r="A26" s="9" t="s">
        <v>38</v>
      </c>
      <c r="B26" s="11"/>
      <c r="C26" s="11">
        <f>C19*basic!$B$14</f>
        <v>160000</v>
      </c>
      <c r="D26" s="11">
        <f>D19*basic!$B$14</f>
        <v>160000</v>
      </c>
      <c r="E26" s="11">
        <f>E19*basic!$B$14</f>
        <v>160000</v>
      </c>
      <c r="F26" s="11">
        <f>F19*basic!$B$14</f>
        <v>0</v>
      </c>
      <c r="G26" s="11">
        <f>G19*basic!$B$14</f>
        <v>0</v>
      </c>
      <c r="H26" s="11">
        <f>H19*basic!$B$14</f>
        <v>0</v>
      </c>
      <c r="I26" s="11">
        <f>I19*basic!$B$14</f>
        <v>0</v>
      </c>
      <c r="J26" s="11">
        <f>J19*basic!$B$14</f>
        <v>0</v>
      </c>
      <c r="K26" s="11">
        <f>K19*basic!$B$14</f>
        <v>0</v>
      </c>
      <c r="L26" s="11">
        <f>L19*basic!$B$14</f>
        <v>0</v>
      </c>
      <c r="M26" s="11">
        <f>M19*basic!$B$14</f>
        <v>0</v>
      </c>
      <c r="N26" s="11">
        <f>N19*basic!$B$14</f>
        <v>0</v>
      </c>
      <c r="O26" s="11">
        <f>O19*basic!$B$14</f>
        <v>0</v>
      </c>
      <c r="P26" s="11">
        <f>P19*basic!$B$14</f>
        <v>0</v>
      </c>
      <c r="Q26" s="11">
        <f>Q19*basic!$B$14</f>
        <v>0</v>
      </c>
      <c r="R26" s="11">
        <f>R19*basic!$B$14</f>
        <v>0</v>
      </c>
      <c r="S26" s="11">
        <f>S19*basic!$B$14</f>
        <v>0</v>
      </c>
      <c r="T26" s="11">
        <f>T19*basic!$B$14</f>
        <v>0</v>
      </c>
      <c r="U26" s="11">
        <f>U19*basic!$B$14</f>
        <v>0</v>
      </c>
      <c r="V26" s="11">
        <f>V19*basic!$B$14</f>
        <v>0</v>
      </c>
      <c r="W26" s="11">
        <f>W19*basic!$B$14</f>
        <v>0</v>
      </c>
      <c r="X26" s="11">
        <f>X19*basic!$B$14</f>
        <v>0</v>
      </c>
      <c r="Y26" s="11">
        <f>Y19*basic!$B$14</f>
        <v>0</v>
      </c>
      <c r="Z26" s="11">
        <f>Z19*basic!$B$14</f>
        <v>0</v>
      </c>
    </row>
    <row r="27" spans="1:26" ht="12.75">
      <c r="A27" s="9" t="s">
        <v>64</v>
      </c>
      <c r="B27" s="11"/>
      <c r="C27" s="11">
        <f>C21*basic!$B$15</f>
        <v>60000</v>
      </c>
      <c r="D27" s="11">
        <f>D21*basic!$B$15</f>
        <v>60000</v>
      </c>
      <c r="E27" s="11">
        <f>E21*basic!$B$15</f>
        <v>60000</v>
      </c>
      <c r="F27" s="11">
        <f>F21*basic!$B$15</f>
        <v>40000</v>
      </c>
      <c r="G27" s="11">
        <f>G21*basic!$B$15</f>
        <v>40000</v>
      </c>
      <c r="H27" s="11">
        <f>H21*basic!$B$15</f>
        <v>40000</v>
      </c>
      <c r="I27" s="11">
        <f>I21*basic!$B$15</f>
        <v>40000</v>
      </c>
      <c r="J27" s="11">
        <f>J21*basic!$B$15</f>
        <v>40000</v>
      </c>
      <c r="K27" s="11">
        <f>K21*basic!$B$15</f>
        <v>40000</v>
      </c>
      <c r="L27" s="11">
        <f>L21*basic!$B$15</f>
        <v>40000</v>
      </c>
      <c r="M27" s="11">
        <f>M21*basic!$B$15</f>
        <v>40000</v>
      </c>
      <c r="N27" s="11">
        <f>N21*basic!$B$15</f>
        <v>40000</v>
      </c>
      <c r="O27" s="11">
        <f>O21*basic!$B$15</f>
        <v>40000</v>
      </c>
      <c r="P27" s="11">
        <f>P21*basic!$B$15</f>
        <v>40000</v>
      </c>
      <c r="Q27" s="11">
        <f>Q21*basic!$B$15</f>
        <v>40000</v>
      </c>
      <c r="R27" s="11">
        <f>R21*basic!$B$15</f>
        <v>40000</v>
      </c>
      <c r="S27" s="11">
        <f>S21*basic!$B$15</f>
        <v>40000</v>
      </c>
      <c r="T27" s="11">
        <f>T21*basic!$B$15</f>
        <v>40000</v>
      </c>
      <c r="U27" s="11">
        <f>U21*basic!$B$15</f>
        <v>40000</v>
      </c>
      <c r="V27" s="11">
        <f>V21*basic!$B$15</f>
        <v>40000</v>
      </c>
      <c r="W27" s="11">
        <f>W21*basic!$B$15</f>
        <v>40000</v>
      </c>
      <c r="X27" s="11">
        <f>X21*basic!$B$15</f>
        <v>40000</v>
      </c>
      <c r="Y27" s="11">
        <f>Y21*basic!$B$15</f>
        <v>40000</v>
      </c>
      <c r="Z27" s="11">
        <f>Z21*basic!$B$15</f>
        <v>40000</v>
      </c>
    </row>
    <row r="28" spans="1:26" ht="12.75">
      <c r="A28" s="20" t="s">
        <v>74</v>
      </c>
      <c r="B28" s="11"/>
      <c r="C28" s="11">
        <f>basic!$B$18*C3</f>
        <v>5000</v>
      </c>
      <c r="D28" s="11">
        <f>basic!$B$18*D3</f>
        <v>5500</v>
      </c>
      <c r="E28" s="11">
        <f>basic!$B$18*E3</f>
        <v>6000</v>
      </c>
      <c r="F28" s="11">
        <f>basic!$B$18*F3</f>
        <v>6600</v>
      </c>
      <c r="G28" s="11">
        <f>basic!$B$18*G3</f>
        <v>7200</v>
      </c>
      <c r="H28" s="11">
        <f>basic!$B$18*H3</f>
        <v>7900</v>
      </c>
      <c r="I28" s="11">
        <f>basic!$B$18*I3</f>
        <v>8600</v>
      </c>
      <c r="J28" s="11">
        <f>basic!$B$18*J3</f>
        <v>9400</v>
      </c>
      <c r="K28" s="11">
        <f>basic!$B$18*K3</f>
        <v>10300</v>
      </c>
      <c r="L28" s="11">
        <f>basic!$B$18*L3</f>
        <v>11300</v>
      </c>
      <c r="M28" s="11">
        <f>basic!$B$18*M3</f>
        <v>12400</v>
      </c>
      <c r="N28" s="11">
        <f>basic!$B$18*N3</f>
        <v>13600</v>
      </c>
      <c r="O28" s="11">
        <f>basic!$B$18*O3</f>
        <v>14900</v>
      </c>
      <c r="P28" s="11">
        <f>basic!$B$18*P3</f>
        <v>16300</v>
      </c>
      <c r="Q28" s="11">
        <f>basic!$B$18*Q3</f>
        <v>17900</v>
      </c>
      <c r="R28" s="11">
        <f>basic!$B$18*R3</f>
        <v>19600</v>
      </c>
      <c r="S28" s="11">
        <f>basic!$B$18*S3</f>
        <v>21500</v>
      </c>
      <c r="T28" s="11">
        <f>basic!$B$18*T3</f>
        <v>23600</v>
      </c>
      <c r="U28" s="11">
        <f>basic!$B$18*U3</f>
        <v>25900</v>
      </c>
      <c r="V28" s="11">
        <f>basic!$B$18*V3</f>
        <v>28400</v>
      </c>
      <c r="W28" s="11">
        <f>basic!$B$18*W3</f>
        <v>31200</v>
      </c>
      <c r="X28" s="11">
        <f>basic!$B$18*X3</f>
        <v>34300</v>
      </c>
      <c r="Y28" s="11">
        <f>basic!$B$18*Y3</f>
        <v>37700</v>
      </c>
      <c r="Z28" s="11">
        <f>basic!$B$18*Z3</f>
        <v>41400</v>
      </c>
    </row>
    <row r="29" spans="1:26" ht="12.75">
      <c r="A29" s="9" t="s">
        <v>20</v>
      </c>
      <c r="B29" s="11"/>
      <c r="C29" s="11">
        <f>basic!$B$19*C5</f>
        <v>0</v>
      </c>
      <c r="D29" s="11">
        <f>basic!$B$19*D5</f>
        <v>0</v>
      </c>
      <c r="E29" s="11">
        <f>basic!$B$19*E5</f>
        <v>0</v>
      </c>
      <c r="F29" s="11">
        <f>basic!$B$19*F5</f>
        <v>0</v>
      </c>
      <c r="G29" s="11">
        <f>basic!$B$19*G5</f>
        <v>0</v>
      </c>
      <c r="H29" s="11">
        <f>basic!$B$19*H5</f>
        <v>0</v>
      </c>
      <c r="I29" s="11">
        <f>basic!$B$19*I5</f>
        <v>0</v>
      </c>
      <c r="J29" s="11">
        <f>basic!$B$19*J5</f>
        <v>0</v>
      </c>
      <c r="K29" s="11">
        <f>basic!$B$19*K5</f>
        <v>0</v>
      </c>
      <c r="L29" s="11">
        <f>basic!$B$19*L5</f>
        <v>0</v>
      </c>
      <c r="M29" s="11">
        <f>basic!$B$19*M5</f>
        <v>0</v>
      </c>
      <c r="N29" s="11">
        <f>basic!$B$19*N5</f>
        <v>0</v>
      </c>
      <c r="O29" s="11">
        <f>basic!$B$19*O5</f>
        <v>0</v>
      </c>
      <c r="P29" s="11">
        <f>basic!$B$19*P5</f>
        <v>0</v>
      </c>
      <c r="Q29" s="11">
        <f>basic!$B$19*Q5</f>
        <v>0</v>
      </c>
      <c r="R29" s="11">
        <f>basic!$B$19*R5</f>
        <v>0</v>
      </c>
      <c r="S29" s="11">
        <f>basic!$B$19*S5</f>
        <v>0</v>
      </c>
      <c r="T29" s="11">
        <f>basic!$B$19*T5</f>
        <v>0</v>
      </c>
      <c r="U29" s="11">
        <f>basic!$B$19*U5</f>
        <v>0</v>
      </c>
      <c r="V29" s="11">
        <f>basic!$B$19*V5</f>
        <v>0</v>
      </c>
      <c r="W29" s="11">
        <f>basic!$B$19*W5</f>
        <v>0</v>
      </c>
      <c r="X29" s="11">
        <f>basic!$B$19*X5</f>
        <v>0</v>
      </c>
      <c r="Y29" s="11">
        <f>basic!$B$19*Y5</f>
        <v>0</v>
      </c>
      <c r="Z29" s="11">
        <f>basic!$B$19*Z5</f>
        <v>0</v>
      </c>
    </row>
    <row r="30" spans="1:26" ht="12.75">
      <c r="A30" s="9" t="s">
        <v>16</v>
      </c>
      <c r="B30" s="11"/>
      <c r="C30" s="11">
        <f>C4*basic!$B$20</f>
        <v>50000</v>
      </c>
      <c r="D30" s="11">
        <f>D4*basic!$B$20</f>
        <v>55000</v>
      </c>
      <c r="E30" s="11">
        <f>E4*basic!$B$20</f>
        <v>60000</v>
      </c>
      <c r="F30" s="11">
        <f>F4*basic!$B$20</f>
        <v>66000</v>
      </c>
      <c r="G30" s="11">
        <f>G4*basic!$B$20</f>
        <v>72000</v>
      </c>
      <c r="H30" s="11">
        <f>H4*basic!$B$20</f>
        <v>79000</v>
      </c>
      <c r="I30" s="11">
        <f>I4*basic!$B$20</f>
        <v>86000</v>
      </c>
      <c r="J30" s="11">
        <f>J4*basic!$B$20</f>
        <v>94000</v>
      </c>
      <c r="K30" s="11">
        <f>K4*basic!$B$20</f>
        <v>103000</v>
      </c>
      <c r="L30" s="11">
        <f>L4*basic!$B$20</f>
        <v>113000</v>
      </c>
      <c r="M30" s="11">
        <f>M4*basic!$B$20</f>
        <v>124000</v>
      </c>
      <c r="N30" s="11">
        <f>N4*basic!$B$20</f>
        <v>136000</v>
      </c>
      <c r="O30" s="11">
        <f>O4*basic!$B$20</f>
        <v>149000</v>
      </c>
      <c r="P30" s="11">
        <f>P4*basic!$B$20</f>
        <v>163000</v>
      </c>
      <c r="Q30" s="11">
        <f>Q4*basic!$B$20</f>
        <v>179000</v>
      </c>
      <c r="R30" s="11">
        <f>R4*basic!$B$20</f>
        <v>196000</v>
      </c>
      <c r="S30" s="11">
        <f>S4*basic!$B$20</f>
        <v>215000</v>
      </c>
      <c r="T30" s="11">
        <f>T4*basic!$B$20</f>
        <v>236000</v>
      </c>
      <c r="U30" s="11">
        <f>U4*basic!$B$20</f>
        <v>259000</v>
      </c>
      <c r="V30" s="11">
        <f>V4*basic!$B$20</f>
        <v>284000</v>
      </c>
      <c r="W30" s="11">
        <f>W4*basic!$B$20</f>
        <v>312000</v>
      </c>
      <c r="X30" s="11">
        <f>X4*basic!$B$20</f>
        <v>343000</v>
      </c>
      <c r="Y30" s="11">
        <f>Y4*basic!$B$20</f>
        <v>377000</v>
      </c>
      <c r="Z30" s="11">
        <f>Z4*basic!$B$20</f>
        <v>414000</v>
      </c>
    </row>
    <row r="31" spans="1:26" ht="12.75">
      <c r="A31" s="9" t="s">
        <v>13</v>
      </c>
      <c r="B31" s="11"/>
      <c r="C31" s="11">
        <f>C6*basic!$B$21</f>
        <v>5000</v>
      </c>
      <c r="D31" s="11">
        <f>D6*basic!$B$21</f>
        <v>10500</v>
      </c>
      <c r="E31" s="11">
        <f>E6*basic!$B$21</f>
        <v>16500</v>
      </c>
      <c r="F31" s="11">
        <f>F6*basic!$B$21</f>
        <v>23100</v>
      </c>
      <c r="G31" s="11">
        <f>G6*basic!$B$21</f>
        <v>30300</v>
      </c>
      <c r="H31" s="11">
        <f>H6*basic!$B$21</f>
        <v>38200</v>
      </c>
      <c r="I31" s="11">
        <f>I6*basic!$B$21</f>
        <v>46800</v>
      </c>
      <c r="J31" s="11">
        <f>J6*basic!$B$21</f>
        <v>56200</v>
      </c>
      <c r="K31" s="11">
        <f>K6*basic!$B$21</f>
        <v>66500</v>
      </c>
      <c r="L31" s="11">
        <f>L6*basic!$B$21</f>
        <v>77800</v>
      </c>
      <c r="M31" s="11">
        <f>M6*basic!$B$21</f>
        <v>90200</v>
      </c>
      <c r="N31" s="11">
        <f>N6*basic!$B$21</f>
        <v>103800</v>
      </c>
      <c r="O31" s="11">
        <f>O6*basic!$B$21</f>
        <v>118700</v>
      </c>
      <c r="P31" s="11">
        <f>P6*basic!$B$21</f>
        <v>135000</v>
      </c>
      <c r="Q31" s="11">
        <f>Q6*basic!$B$21</f>
        <v>152900</v>
      </c>
      <c r="R31" s="11">
        <f>R6*basic!$B$21</f>
        <v>172500</v>
      </c>
      <c r="S31" s="11">
        <f>S6*basic!$B$21</f>
        <v>194000</v>
      </c>
      <c r="T31" s="11">
        <f>T6*basic!$B$21</f>
        <v>217600</v>
      </c>
      <c r="U31" s="11">
        <f>U6*basic!$B$21</f>
        <v>243500</v>
      </c>
      <c r="V31" s="11">
        <f>V6*basic!$B$21</f>
        <v>271900</v>
      </c>
      <c r="W31" s="11">
        <f>W6*basic!$B$21</f>
        <v>303100</v>
      </c>
      <c r="X31" s="11">
        <f>X6*basic!$B$21</f>
        <v>337400</v>
      </c>
      <c r="Y31" s="11">
        <f>Y6*basic!$B$21</f>
        <v>375100</v>
      </c>
      <c r="Z31" s="11">
        <f>Z6*basic!$B$21</f>
        <v>416500</v>
      </c>
    </row>
    <row r="32" spans="1:26" ht="12.75">
      <c r="A32" s="9" t="s">
        <v>11</v>
      </c>
      <c r="B32" s="11"/>
      <c r="C32" s="11">
        <f>C20*basic!$B$22</f>
        <v>0</v>
      </c>
      <c r="D32" s="11">
        <f>D20*basic!$B$22</f>
        <v>0</v>
      </c>
      <c r="E32" s="11">
        <f>E20*basic!$B$22</f>
        <v>0</v>
      </c>
      <c r="F32" s="11">
        <f>F20*basic!$B$22</f>
        <v>0</v>
      </c>
      <c r="G32" s="11">
        <f>G20*basic!$B$22</f>
        <v>0</v>
      </c>
      <c r="H32" s="11">
        <f>H20*basic!$B$22</f>
        <v>0</v>
      </c>
      <c r="I32" s="11">
        <f>I20*basic!$B$22</f>
        <v>0</v>
      </c>
      <c r="J32" s="11">
        <f>J20*basic!$B$22</f>
        <v>0</v>
      </c>
      <c r="K32" s="11">
        <f>K20*basic!$B$22</f>
        <v>0</v>
      </c>
      <c r="L32" s="11">
        <f>L20*basic!$B$22</f>
        <v>0</v>
      </c>
      <c r="M32" s="11">
        <f>M20*basic!$B$22</f>
        <v>0</v>
      </c>
      <c r="N32" s="11">
        <f>N20*basic!$B$22</f>
        <v>0</v>
      </c>
      <c r="O32" s="11">
        <f>O20*basic!$B$22</f>
        <v>0</v>
      </c>
      <c r="P32" s="11">
        <f>P20*basic!$B$22</f>
        <v>0</v>
      </c>
      <c r="Q32" s="11">
        <f>Q20*basic!$B$22</f>
        <v>0</v>
      </c>
      <c r="R32" s="11">
        <f>R20*basic!$B$22</f>
        <v>0</v>
      </c>
      <c r="S32" s="11">
        <f>S20*basic!$B$22</f>
        <v>0</v>
      </c>
      <c r="T32" s="11">
        <f>T20*basic!$B$22</f>
        <v>0</v>
      </c>
      <c r="U32" s="11">
        <f>U20*basic!$B$22</f>
        <v>0</v>
      </c>
      <c r="V32" s="11">
        <f>V20*basic!$B$22</f>
        <v>0</v>
      </c>
      <c r="W32" s="11">
        <f>W20*basic!$B$22</f>
        <v>0</v>
      </c>
      <c r="X32" s="11">
        <f>X20*basic!$B$22</f>
        <v>0</v>
      </c>
      <c r="Y32" s="11">
        <f>Y20*basic!$B$22</f>
        <v>0</v>
      </c>
      <c r="Z32" s="11">
        <f>Z20*basic!$B$22</f>
        <v>0</v>
      </c>
    </row>
    <row r="33" spans="1:26" ht="12.75">
      <c r="A33" s="20" t="s">
        <v>71</v>
      </c>
      <c r="B33" s="11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ht="12.75">
      <c r="A34" s="9" t="s">
        <v>46</v>
      </c>
      <c r="B34" s="11"/>
      <c r="C34" s="11">
        <f>SUM(C23:C33)</f>
        <v>1780000</v>
      </c>
      <c r="D34" s="11">
        <f aca="true" t="shared" si="9" ref="D34:Z34">SUM(D23:D33)</f>
        <v>1791000</v>
      </c>
      <c r="E34" s="11">
        <f t="shared" si="9"/>
        <v>1802500</v>
      </c>
      <c r="F34" s="11">
        <f t="shared" si="9"/>
        <v>1635700</v>
      </c>
      <c r="G34" s="11">
        <f t="shared" si="9"/>
        <v>1649500</v>
      </c>
      <c r="H34" s="11">
        <f t="shared" si="9"/>
        <v>1665100</v>
      </c>
      <c r="I34" s="11">
        <f t="shared" si="9"/>
        <v>1681400</v>
      </c>
      <c r="J34" s="11">
        <f t="shared" si="9"/>
        <v>1699600</v>
      </c>
      <c r="K34" s="11">
        <f t="shared" si="9"/>
        <v>1719800</v>
      </c>
      <c r="L34" s="11">
        <f t="shared" si="9"/>
        <v>1742100</v>
      </c>
      <c r="M34" s="11">
        <f t="shared" si="9"/>
        <v>1766600</v>
      </c>
      <c r="N34" s="11">
        <f t="shared" si="9"/>
        <v>1793400</v>
      </c>
      <c r="O34" s="11">
        <f t="shared" si="9"/>
        <v>1822600</v>
      </c>
      <c r="P34" s="11">
        <f t="shared" si="9"/>
        <v>1854300</v>
      </c>
      <c r="Q34" s="11">
        <f t="shared" si="9"/>
        <v>1889800</v>
      </c>
      <c r="R34" s="11">
        <f t="shared" si="9"/>
        <v>1928100</v>
      </c>
      <c r="S34" s="11">
        <f t="shared" si="9"/>
        <v>1970500</v>
      </c>
      <c r="T34" s="11">
        <f t="shared" si="9"/>
        <v>2017200</v>
      </c>
      <c r="U34" s="11">
        <f t="shared" si="9"/>
        <v>2068400</v>
      </c>
      <c r="V34" s="11">
        <f t="shared" si="9"/>
        <v>2124300</v>
      </c>
      <c r="W34" s="11">
        <f t="shared" si="9"/>
        <v>2186300</v>
      </c>
      <c r="X34" s="11">
        <f t="shared" si="9"/>
        <v>2254700</v>
      </c>
      <c r="Y34" s="11">
        <f t="shared" si="9"/>
        <v>2329800</v>
      </c>
      <c r="Z34" s="11">
        <f t="shared" si="9"/>
        <v>2411900</v>
      </c>
    </row>
    <row r="35" spans="1:26" ht="12.75">
      <c r="A35" s="9" t="s">
        <v>58</v>
      </c>
      <c r="B35" s="11"/>
      <c r="C35" s="11">
        <f aca="true" t="shared" si="10" ref="C35:Z35">B35+C34</f>
        <v>1780000</v>
      </c>
      <c r="D35" s="11">
        <f t="shared" si="10"/>
        <v>3571000</v>
      </c>
      <c r="E35" s="11">
        <f t="shared" si="10"/>
        <v>5373500</v>
      </c>
      <c r="F35" s="11">
        <f t="shared" si="10"/>
        <v>7009200</v>
      </c>
      <c r="G35" s="11">
        <f t="shared" si="10"/>
        <v>8658700</v>
      </c>
      <c r="H35" s="11">
        <f t="shared" si="10"/>
        <v>10323800</v>
      </c>
      <c r="I35" s="11">
        <f t="shared" si="10"/>
        <v>12005200</v>
      </c>
      <c r="J35" s="11">
        <f t="shared" si="10"/>
        <v>13704800</v>
      </c>
      <c r="K35" s="11">
        <f t="shared" si="10"/>
        <v>15424600</v>
      </c>
      <c r="L35" s="11">
        <f t="shared" si="10"/>
        <v>17166700</v>
      </c>
      <c r="M35" s="11">
        <f t="shared" si="10"/>
        <v>18933300</v>
      </c>
      <c r="N35" s="11">
        <f t="shared" si="10"/>
        <v>20726700</v>
      </c>
      <c r="O35" s="11">
        <f t="shared" si="10"/>
        <v>22549300</v>
      </c>
      <c r="P35" s="11">
        <f t="shared" si="10"/>
        <v>24403600</v>
      </c>
      <c r="Q35" s="11">
        <f t="shared" si="10"/>
        <v>26293400</v>
      </c>
      <c r="R35" s="11">
        <f t="shared" si="10"/>
        <v>28221500</v>
      </c>
      <c r="S35" s="11">
        <f t="shared" si="10"/>
        <v>30192000</v>
      </c>
      <c r="T35" s="11">
        <f t="shared" si="10"/>
        <v>32209200</v>
      </c>
      <c r="U35" s="11">
        <f t="shared" si="10"/>
        <v>34277600</v>
      </c>
      <c r="V35" s="11">
        <f t="shared" si="10"/>
        <v>36401900</v>
      </c>
      <c r="W35" s="11">
        <f t="shared" si="10"/>
        <v>38588200</v>
      </c>
      <c r="X35" s="11">
        <f t="shared" si="10"/>
        <v>40842900</v>
      </c>
      <c r="Y35" s="11">
        <f t="shared" si="10"/>
        <v>43172700</v>
      </c>
      <c r="Z35" s="12">
        <f t="shared" si="10"/>
        <v>45584600</v>
      </c>
    </row>
    <row r="36" spans="1:26" ht="12.75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12.75">
      <c r="A37" s="9" t="s">
        <v>57</v>
      </c>
      <c r="B37" s="13"/>
      <c r="C37" s="13">
        <f aca="true" t="shared" si="11" ref="C37:Z37">C10-C34</f>
        <v>-580000</v>
      </c>
      <c r="D37" s="13">
        <f t="shared" si="11"/>
        <v>-471000</v>
      </c>
      <c r="E37" s="13">
        <f t="shared" si="11"/>
        <v>-362500</v>
      </c>
      <c r="F37" s="13">
        <f t="shared" si="11"/>
        <v>-51700</v>
      </c>
      <c r="G37" s="13">
        <f t="shared" si="11"/>
        <v>78500</v>
      </c>
      <c r="H37" s="13">
        <f t="shared" si="11"/>
        <v>230900</v>
      </c>
      <c r="I37" s="13">
        <f t="shared" si="11"/>
        <v>382600</v>
      </c>
      <c r="J37" s="13">
        <f t="shared" si="11"/>
        <v>556400</v>
      </c>
      <c r="K37" s="13">
        <f t="shared" si="11"/>
        <v>752200</v>
      </c>
      <c r="L37" s="13">
        <f t="shared" si="11"/>
        <v>969900</v>
      </c>
      <c r="M37" s="13">
        <f t="shared" si="11"/>
        <v>1209400</v>
      </c>
      <c r="N37" s="13">
        <f t="shared" si="11"/>
        <v>1470600</v>
      </c>
      <c r="O37" s="13">
        <f t="shared" si="11"/>
        <v>1753400</v>
      </c>
      <c r="P37" s="13">
        <f t="shared" si="11"/>
        <v>2057700</v>
      </c>
      <c r="Q37" s="13">
        <f t="shared" si="11"/>
        <v>2406200</v>
      </c>
      <c r="R37" s="13">
        <f t="shared" si="11"/>
        <v>2775900</v>
      </c>
      <c r="S37" s="13">
        <f t="shared" si="11"/>
        <v>3189500</v>
      </c>
      <c r="T37" s="13">
        <f t="shared" si="11"/>
        <v>3646800</v>
      </c>
      <c r="U37" s="13">
        <f t="shared" si="11"/>
        <v>4147600</v>
      </c>
      <c r="V37" s="13">
        <f t="shared" si="11"/>
        <v>4691700</v>
      </c>
      <c r="W37" s="13">
        <f t="shared" si="11"/>
        <v>5301700</v>
      </c>
      <c r="X37" s="13">
        <f t="shared" si="11"/>
        <v>5977300</v>
      </c>
      <c r="Y37" s="13">
        <f t="shared" si="11"/>
        <v>6718200</v>
      </c>
      <c r="Z37" s="14">
        <f t="shared" si="11"/>
        <v>7524100</v>
      </c>
    </row>
    <row r="38" spans="1:26" ht="12.75">
      <c r="A38" s="5" t="s">
        <v>42</v>
      </c>
      <c r="B38" s="15">
        <f>-basic!$B$4</f>
        <v>-12000000</v>
      </c>
      <c r="C38" s="15">
        <f aca="true" t="shared" si="12" ref="C38:Z38">B38+C37</f>
        <v>-12580000</v>
      </c>
      <c r="D38" s="15">
        <f t="shared" si="12"/>
        <v>-13051000</v>
      </c>
      <c r="E38" s="15">
        <f t="shared" si="12"/>
        <v>-13413500</v>
      </c>
      <c r="F38" s="15">
        <f t="shared" si="12"/>
        <v>-13465200</v>
      </c>
      <c r="G38" s="15">
        <f t="shared" si="12"/>
        <v>-13386700</v>
      </c>
      <c r="H38" s="15">
        <f t="shared" si="12"/>
        <v>-13155800</v>
      </c>
      <c r="I38" s="15">
        <f t="shared" si="12"/>
        <v>-12773200</v>
      </c>
      <c r="J38" s="15">
        <f t="shared" si="12"/>
        <v>-12216800</v>
      </c>
      <c r="K38" s="15">
        <f t="shared" si="12"/>
        <v>-11464600</v>
      </c>
      <c r="L38" s="15">
        <f t="shared" si="12"/>
        <v>-10494700</v>
      </c>
      <c r="M38" s="15">
        <f t="shared" si="12"/>
        <v>-9285300</v>
      </c>
      <c r="N38" s="15">
        <f t="shared" si="12"/>
        <v>-7814700</v>
      </c>
      <c r="O38" s="15">
        <f t="shared" si="12"/>
        <v>-6061300</v>
      </c>
      <c r="P38" s="15">
        <f t="shared" si="12"/>
        <v>-4003600</v>
      </c>
      <c r="Q38" s="15">
        <f t="shared" si="12"/>
        <v>-1597400</v>
      </c>
      <c r="R38" s="15">
        <f t="shared" si="12"/>
        <v>1178500</v>
      </c>
      <c r="S38" s="15">
        <f t="shared" si="12"/>
        <v>4368000</v>
      </c>
      <c r="T38" s="15">
        <f t="shared" si="12"/>
        <v>8014800</v>
      </c>
      <c r="U38" s="15">
        <f t="shared" si="12"/>
        <v>12162400</v>
      </c>
      <c r="V38" s="15">
        <f t="shared" si="12"/>
        <v>16854100</v>
      </c>
      <c r="W38" s="15">
        <f t="shared" si="12"/>
        <v>22155800</v>
      </c>
      <c r="X38" s="15">
        <f t="shared" si="12"/>
        <v>28133100</v>
      </c>
      <c r="Y38" s="15">
        <f t="shared" si="12"/>
        <v>34851300</v>
      </c>
      <c r="Z38" s="16">
        <f t="shared" si="12"/>
        <v>42375400</v>
      </c>
    </row>
  </sheetData>
  <sheetProtection/>
  <printOptions horizontalCentered="1" verticalCentered="1"/>
  <pageMargins left="0.6456693013509115" right="0.3700787491268582" top="0.4094488090938992" bottom="1.6666666666666667" header="0.4094488090938992" footer="1"/>
  <pageSetup cellComments="asDisplayed" fitToHeight="0" fitToWidth="0" horizontalDpi="600" verticalDpi="600" orientation="portrait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Masami　Ogochi</cp:lastModifiedBy>
  <dcterms:created xsi:type="dcterms:W3CDTF">2008-04-06T14:21:08Z</dcterms:created>
  <dcterms:modified xsi:type="dcterms:W3CDTF">2008-04-06T14:29:36Z</dcterms:modified>
  <cp:category/>
  <cp:version/>
  <cp:contentType/>
  <cp:contentStatus/>
</cp:coreProperties>
</file>